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GLC\Licitacoes\EDITAIS DE LICITAÇOES\Editais 2020\Edital 0000139-2020\"/>
    </mc:Choice>
  </mc:AlternateContent>
  <bookViews>
    <workbookView xWindow="0" yWindow="0" windowWidth="7470" windowHeight="2070"/>
  </bookViews>
  <sheets>
    <sheet name="AG BARROS CASSAL" sheetId="2" r:id="rId1"/>
  </sheets>
  <definedNames>
    <definedName name="_xlnm.Print_Area" localSheetId="0">'AG BARROS CASSAL'!$A$1:$K$291</definedName>
    <definedName name="_xlnm.Print_Titles" localSheetId="0">'AG BARROS CASSAL'!$11:$12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2" i="2" l="1"/>
  <c r="H16" i="2"/>
  <c r="H17" i="2"/>
  <c r="H18" i="2"/>
  <c r="H19" i="2"/>
  <c r="H20" i="2"/>
  <c r="H21" i="2"/>
  <c r="H22" i="2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H24" i="2"/>
  <c r="I24" i="2"/>
  <c r="J24" i="2"/>
  <c r="H25" i="2"/>
  <c r="J25" i="2"/>
  <c r="K25" i="2" s="1"/>
  <c r="H26" i="2"/>
  <c r="I26" i="2"/>
  <c r="J26" i="2"/>
  <c r="K26" i="2"/>
  <c r="H27" i="2"/>
  <c r="I27" i="2"/>
  <c r="J27" i="2"/>
  <c r="K27" i="2"/>
  <c r="H28" i="2"/>
  <c r="I28" i="2"/>
  <c r="K28" i="2" s="1"/>
  <c r="J28" i="2"/>
  <c r="H29" i="2"/>
  <c r="I29" i="2"/>
  <c r="K29" i="2" s="1"/>
  <c r="J29" i="2"/>
  <c r="H30" i="2"/>
  <c r="I30" i="2"/>
  <c r="K30" i="2" s="1"/>
  <c r="J30" i="2"/>
  <c r="H32" i="2"/>
  <c r="I32" i="2"/>
  <c r="J32" i="2"/>
  <c r="H34" i="2"/>
  <c r="H35" i="2"/>
  <c r="J34" i="2"/>
  <c r="K34" i="2" s="1"/>
  <c r="J35" i="2"/>
  <c r="K35" i="2" s="1"/>
  <c r="H36" i="2"/>
  <c r="I36" i="2"/>
  <c r="J36" i="2"/>
  <c r="H37" i="2"/>
  <c r="I37" i="2"/>
  <c r="J37" i="2"/>
  <c r="H38" i="2"/>
  <c r="J38" i="2"/>
  <c r="K38" i="2" s="1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H46" i="2"/>
  <c r="J45" i="2"/>
  <c r="K45" i="2" s="1"/>
  <c r="J46" i="2"/>
  <c r="K46" i="2" s="1"/>
  <c r="H48" i="2"/>
  <c r="J48" i="2"/>
  <c r="K48" i="2" s="1"/>
  <c r="H49" i="2"/>
  <c r="I49" i="2"/>
  <c r="J49" i="2"/>
  <c r="H51" i="2"/>
  <c r="H52" i="2"/>
  <c r="H53" i="2"/>
  <c r="J51" i="2"/>
  <c r="K51" i="2" s="1"/>
  <c r="J52" i="2"/>
  <c r="K52" i="2" s="1"/>
  <c r="J53" i="2"/>
  <c r="K53" i="2" s="1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4" i="2"/>
  <c r="I64" i="2"/>
  <c r="J64" i="2"/>
  <c r="H66" i="2"/>
  <c r="I66" i="2"/>
  <c r="J66" i="2"/>
  <c r="H67" i="2"/>
  <c r="I67" i="2"/>
  <c r="J67" i="2"/>
  <c r="H68" i="2"/>
  <c r="I68" i="2"/>
  <c r="J68" i="2"/>
  <c r="H70" i="2"/>
  <c r="H72" i="2"/>
  <c r="J70" i="2"/>
  <c r="K70" i="2" s="1"/>
  <c r="J72" i="2"/>
  <c r="K72" i="2" s="1"/>
  <c r="H73" i="2"/>
  <c r="I73" i="2"/>
  <c r="J73" i="2"/>
  <c r="H74" i="2"/>
  <c r="I74" i="2"/>
  <c r="J74" i="2"/>
  <c r="H75" i="2"/>
  <c r="I75" i="2"/>
  <c r="J75" i="2"/>
  <c r="H76" i="2"/>
  <c r="I76" i="2"/>
  <c r="J76" i="2"/>
  <c r="H78" i="2"/>
  <c r="H79" i="2"/>
  <c r="J78" i="2"/>
  <c r="K78" i="2" s="1"/>
  <c r="J79" i="2"/>
  <c r="K79" i="2" s="1"/>
  <c r="F80" i="2"/>
  <c r="G80" i="2"/>
  <c r="H83" i="2"/>
  <c r="I83" i="2"/>
  <c r="J83" i="2"/>
  <c r="H84" i="2"/>
  <c r="I84" i="2"/>
  <c r="J84" i="2"/>
  <c r="F85" i="2"/>
  <c r="G85" i="2"/>
  <c r="H88" i="2"/>
  <c r="J88" i="2"/>
  <c r="K88" i="2" s="1"/>
  <c r="H90" i="2"/>
  <c r="I90" i="2"/>
  <c r="J90" i="2"/>
  <c r="H91" i="2"/>
  <c r="I91" i="2"/>
  <c r="J91" i="2"/>
  <c r="H92" i="2"/>
  <c r="I92" i="2"/>
  <c r="J92" i="2"/>
  <c r="H93" i="2"/>
  <c r="I93" i="2"/>
  <c r="J93" i="2"/>
  <c r="H95" i="2"/>
  <c r="I95" i="2"/>
  <c r="J95" i="2"/>
  <c r="H96" i="2"/>
  <c r="I96" i="2"/>
  <c r="J96" i="2"/>
  <c r="H97" i="2"/>
  <c r="I97" i="2"/>
  <c r="J97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H108" i="2"/>
  <c r="J106" i="2"/>
  <c r="K106" i="2" s="1"/>
  <c r="J108" i="2"/>
  <c r="K108" i="2" s="1"/>
  <c r="H109" i="2"/>
  <c r="I109" i="2"/>
  <c r="J109" i="2"/>
  <c r="H110" i="2"/>
  <c r="I110" i="2"/>
  <c r="J110" i="2"/>
  <c r="H111" i="2"/>
  <c r="J111" i="2"/>
  <c r="K111" i="2" s="1"/>
  <c r="H112" i="2"/>
  <c r="I112" i="2"/>
  <c r="J112" i="2"/>
  <c r="H113" i="2"/>
  <c r="I113" i="2"/>
  <c r="J113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7" i="2"/>
  <c r="I127" i="2"/>
  <c r="J127" i="2"/>
  <c r="H128" i="2"/>
  <c r="I128" i="2"/>
  <c r="J128" i="2"/>
  <c r="H129" i="2"/>
  <c r="I129" i="2"/>
  <c r="J129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7" i="2"/>
  <c r="I137" i="2"/>
  <c r="J137" i="2"/>
  <c r="H138" i="2"/>
  <c r="I138" i="2"/>
  <c r="J138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J155" i="2"/>
  <c r="K155" i="2" s="1"/>
  <c r="H156" i="2"/>
  <c r="I156" i="2"/>
  <c r="J156" i="2"/>
  <c r="H157" i="2"/>
  <c r="J157" i="2"/>
  <c r="H158" i="2"/>
  <c r="I158" i="2"/>
  <c r="J158" i="2"/>
  <c r="H159" i="2"/>
  <c r="J159" i="2"/>
  <c r="K159" i="2" s="1"/>
  <c r="H160" i="2"/>
  <c r="I160" i="2"/>
  <c r="J160" i="2"/>
  <c r="H161" i="2"/>
  <c r="J161" i="2"/>
  <c r="K161" i="2" s="1"/>
  <c r="J162" i="2"/>
  <c r="K162" i="2" s="1"/>
  <c r="H162" i="2"/>
  <c r="H163" i="2"/>
  <c r="I163" i="2"/>
  <c r="J163" i="2"/>
  <c r="H164" i="2"/>
  <c r="I164" i="2"/>
  <c r="J164" i="2"/>
  <c r="H165" i="2"/>
  <c r="J165" i="2"/>
  <c r="K165" i="2" s="1"/>
  <c r="H166" i="2"/>
  <c r="I166" i="2"/>
  <c r="J166" i="2"/>
  <c r="H167" i="2"/>
  <c r="I167" i="2"/>
  <c r="J167" i="2"/>
  <c r="H168" i="2"/>
  <c r="I168" i="2"/>
  <c r="J168" i="2"/>
  <c r="H170" i="2"/>
  <c r="I170" i="2"/>
  <c r="J170" i="2"/>
  <c r="H171" i="2"/>
  <c r="I171" i="2"/>
  <c r="J171" i="2"/>
  <c r="H172" i="2"/>
  <c r="I172" i="2"/>
  <c r="J172" i="2"/>
  <c r="H173" i="2"/>
  <c r="I173" i="2"/>
  <c r="J173" i="2"/>
  <c r="H174" i="2"/>
  <c r="I174" i="2"/>
  <c r="J174" i="2"/>
  <c r="H176" i="2"/>
  <c r="I176" i="2"/>
  <c r="K176" i="2" s="1"/>
  <c r="J176" i="2"/>
  <c r="H177" i="2"/>
  <c r="I177" i="2"/>
  <c r="J177" i="2"/>
  <c r="H178" i="2"/>
  <c r="I178" i="2"/>
  <c r="J178" i="2"/>
  <c r="F179" i="2"/>
  <c r="F290" i="2" s="1"/>
  <c r="G179" i="2"/>
  <c r="G290" i="2" s="1"/>
  <c r="H182" i="2"/>
  <c r="I182" i="2"/>
  <c r="J182" i="2"/>
  <c r="H183" i="2"/>
  <c r="I183" i="2"/>
  <c r="J183" i="2"/>
  <c r="H184" i="2"/>
  <c r="I184" i="2"/>
  <c r="J184" i="2"/>
  <c r="H185" i="2"/>
  <c r="I185" i="2"/>
  <c r="J185" i="2"/>
  <c r="H187" i="2"/>
  <c r="I187" i="2"/>
  <c r="J187" i="2"/>
  <c r="H188" i="2"/>
  <c r="I188" i="2"/>
  <c r="J188" i="2"/>
  <c r="H189" i="2"/>
  <c r="I189" i="2"/>
  <c r="J189" i="2"/>
  <c r="H190" i="2"/>
  <c r="I190" i="2"/>
  <c r="J190" i="2"/>
  <c r="H191" i="2"/>
  <c r="I191" i="2"/>
  <c r="J191" i="2"/>
  <c r="H192" i="2"/>
  <c r="I192" i="2"/>
  <c r="J192" i="2"/>
  <c r="H193" i="2"/>
  <c r="J193" i="2"/>
  <c r="K193" i="2" s="1"/>
  <c r="H194" i="2"/>
  <c r="I194" i="2"/>
  <c r="J194" i="2"/>
  <c r="K194" i="2" s="1"/>
  <c r="H195" i="2"/>
  <c r="I195" i="2"/>
  <c r="J195" i="2"/>
  <c r="H196" i="2"/>
  <c r="I196" i="2"/>
  <c r="J196" i="2"/>
  <c r="H197" i="2"/>
  <c r="I197" i="2"/>
  <c r="J197" i="2"/>
  <c r="H198" i="2"/>
  <c r="I198" i="2"/>
  <c r="J198" i="2"/>
  <c r="K198" i="2" s="1"/>
  <c r="H199" i="2"/>
  <c r="I199" i="2"/>
  <c r="J199" i="2"/>
  <c r="H200" i="2"/>
  <c r="I200" i="2"/>
  <c r="J200" i="2"/>
  <c r="H201" i="2"/>
  <c r="I201" i="2"/>
  <c r="J201" i="2"/>
  <c r="H202" i="2"/>
  <c r="I202" i="2"/>
  <c r="J202" i="2"/>
  <c r="K202" i="2" s="1"/>
  <c r="H203" i="2"/>
  <c r="I203" i="2"/>
  <c r="J203" i="2"/>
  <c r="H204" i="2"/>
  <c r="I204" i="2"/>
  <c r="J204" i="2"/>
  <c r="H205" i="2"/>
  <c r="I205" i="2"/>
  <c r="J205" i="2"/>
  <c r="H206" i="2"/>
  <c r="I206" i="2"/>
  <c r="J206" i="2"/>
  <c r="K206" i="2" s="1"/>
  <c r="H208" i="2"/>
  <c r="I208" i="2"/>
  <c r="J208" i="2"/>
  <c r="H209" i="2"/>
  <c r="I209" i="2"/>
  <c r="J209" i="2"/>
  <c r="K209" i="2" s="1"/>
  <c r="H210" i="2"/>
  <c r="I210" i="2"/>
  <c r="J210" i="2"/>
  <c r="H211" i="2"/>
  <c r="I211" i="2"/>
  <c r="J211" i="2"/>
  <c r="H212" i="2"/>
  <c r="I212" i="2"/>
  <c r="J212" i="2"/>
  <c r="H213" i="2"/>
  <c r="I213" i="2"/>
  <c r="J213" i="2"/>
  <c r="H214" i="2"/>
  <c r="I214" i="2"/>
  <c r="J214" i="2"/>
  <c r="H215" i="2"/>
  <c r="I215" i="2"/>
  <c r="J215" i="2"/>
  <c r="H216" i="2"/>
  <c r="I216" i="2"/>
  <c r="K216" i="2" s="1"/>
  <c r="H217" i="2"/>
  <c r="I217" i="2"/>
  <c r="J217" i="2"/>
  <c r="H218" i="2"/>
  <c r="I218" i="2"/>
  <c r="J218" i="2"/>
  <c r="H219" i="2"/>
  <c r="I219" i="2"/>
  <c r="J219" i="2"/>
  <c r="H222" i="2"/>
  <c r="I222" i="2"/>
  <c r="J222" i="2"/>
  <c r="H223" i="2"/>
  <c r="I223" i="2"/>
  <c r="J223" i="2"/>
  <c r="H224" i="2"/>
  <c r="I224" i="2"/>
  <c r="J224" i="2"/>
  <c r="H225" i="2"/>
  <c r="I225" i="2"/>
  <c r="J225" i="2"/>
  <c r="H226" i="2"/>
  <c r="I226" i="2"/>
  <c r="J226" i="2"/>
  <c r="H227" i="2"/>
  <c r="I227" i="2"/>
  <c r="J227" i="2"/>
  <c r="H228" i="2"/>
  <c r="J228" i="2"/>
  <c r="K228" i="2" s="1"/>
  <c r="H230" i="2"/>
  <c r="I230" i="2"/>
  <c r="J230" i="2"/>
  <c r="H231" i="2"/>
  <c r="I231" i="2"/>
  <c r="J231" i="2"/>
  <c r="H232" i="2"/>
  <c r="I232" i="2"/>
  <c r="J232" i="2"/>
  <c r="H233" i="2"/>
  <c r="I233" i="2"/>
  <c r="K233" i="2" s="1"/>
  <c r="H236" i="2"/>
  <c r="J236" i="2"/>
  <c r="K236" i="2" s="1"/>
  <c r="H237" i="2"/>
  <c r="I237" i="2"/>
  <c r="J237" i="2"/>
  <c r="H238" i="2"/>
  <c r="I238" i="2"/>
  <c r="J238" i="2"/>
  <c r="H239" i="2"/>
  <c r="I239" i="2"/>
  <c r="J239" i="2"/>
  <c r="H240" i="2"/>
  <c r="I240" i="2"/>
  <c r="J240" i="2"/>
  <c r="H241" i="2"/>
  <c r="I241" i="2"/>
  <c r="J241" i="2"/>
  <c r="H242" i="2"/>
  <c r="I242" i="2"/>
  <c r="J242" i="2"/>
  <c r="H243" i="2"/>
  <c r="I243" i="2"/>
  <c r="J243" i="2"/>
  <c r="H244" i="2"/>
  <c r="I244" i="2"/>
  <c r="J244" i="2"/>
  <c r="H245" i="2"/>
  <c r="I245" i="2"/>
  <c r="J245" i="2"/>
  <c r="H246" i="2"/>
  <c r="I246" i="2"/>
  <c r="J246" i="2"/>
  <c r="H247" i="2"/>
  <c r="I247" i="2"/>
  <c r="J247" i="2"/>
  <c r="H248" i="2"/>
  <c r="I248" i="2"/>
  <c r="J248" i="2"/>
  <c r="H249" i="2"/>
  <c r="I249" i="2"/>
  <c r="J249" i="2"/>
  <c r="H250" i="2"/>
  <c r="I250" i="2"/>
  <c r="J250" i="2"/>
  <c r="H251" i="2"/>
  <c r="I251" i="2"/>
  <c r="J251" i="2"/>
  <c r="H253" i="2"/>
  <c r="I253" i="2"/>
  <c r="J253" i="2"/>
  <c r="H254" i="2"/>
  <c r="I254" i="2"/>
  <c r="J254" i="2"/>
  <c r="H255" i="2"/>
  <c r="I255" i="2"/>
  <c r="J255" i="2"/>
  <c r="H256" i="2"/>
  <c r="I256" i="2"/>
  <c r="J256" i="2"/>
  <c r="H257" i="2"/>
  <c r="I257" i="2"/>
  <c r="J257" i="2"/>
  <c r="K257" i="2" s="1"/>
  <c r="H258" i="2"/>
  <c r="I258" i="2"/>
  <c r="J258" i="2"/>
  <c r="H259" i="2"/>
  <c r="I259" i="2"/>
  <c r="J259" i="2"/>
  <c r="H260" i="2"/>
  <c r="I260" i="2"/>
  <c r="J260" i="2"/>
  <c r="H261" i="2"/>
  <c r="I261" i="2"/>
  <c r="J261" i="2"/>
  <c r="K261" i="2" s="1"/>
  <c r="H262" i="2"/>
  <c r="K262" i="2"/>
  <c r="H263" i="2"/>
  <c r="I263" i="2"/>
  <c r="J263" i="2"/>
  <c r="H264" i="2"/>
  <c r="I264" i="2"/>
  <c r="J264" i="2"/>
  <c r="H266" i="2"/>
  <c r="I266" i="2"/>
  <c r="J266" i="2"/>
  <c r="H267" i="2"/>
  <c r="I267" i="2"/>
  <c r="J267" i="2"/>
  <c r="H268" i="2"/>
  <c r="I268" i="2"/>
  <c r="K268" i="2" s="1"/>
  <c r="J268" i="2"/>
  <c r="H269" i="2"/>
  <c r="I269" i="2"/>
  <c r="J269" i="2"/>
  <c r="H270" i="2"/>
  <c r="I270" i="2"/>
  <c r="J270" i="2"/>
  <c r="H271" i="2"/>
  <c r="I271" i="2"/>
  <c r="J271" i="2"/>
  <c r="H273" i="2"/>
  <c r="J273" i="2"/>
  <c r="K273" i="2" s="1"/>
  <c r="H274" i="2"/>
  <c r="I274" i="2"/>
  <c r="J274" i="2"/>
  <c r="H275" i="2"/>
  <c r="H276" i="2"/>
  <c r="H277" i="2"/>
  <c r="H278" i="2"/>
  <c r="H279" i="2"/>
  <c r="H280" i="2"/>
  <c r="H281" i="2"/>
  <c r="H282" i="2"/>
  <c r="H283" i="2"/>
  <c r="H284" i="2"/>
  <c r="J275" i="2"/>
  <c r="K275" i="2" s="1"/>
  <c r="J276" i="2"/>
  <c r="K276" i="2" s="1"/>
  <c r="J277" i="2"/>
  <c r="K277" i="2" s="1"/>
  <c r="J278" i="2"/>
  <c r="K278" i="2" s="1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H285" i="2"/>
  <c r="J285" i="2"/>
  <c r="K285" i="2" s="1"/>
  <c r="H286" i="2"/>
  <c r="I286" i="2"/>
  <c r="J286" i="2"/>
  <c r="H287" i="2"/>
  <c r="I287" i="2"/>
  <c r="J287" i="2"/>
  <c r="H288" i="2"/>
  <c r="I288" i="2"/>
  <c r="J288" i="2"/>
  <c r="F289" i="2"/>
  <c r="G289" i="2"/>
  <c r="K56" i="2" l="1"/>
  <c r="K37" i="2"/>
  <c r="K32" i="2"/>
  <c r="K163" i="2"/>
  <c r="K287" i="2"/>
  <c r="K274" i="2"/>
  <c r="K270" i="2"/>
  <c r="K266" i="2"/>
  <c r="K259" i="2"/>
  <c r="K254" i="2"/>
  <c r="K249" i="2"/>
  <c r="K245" i="2"/>
  <c r="K241" i="2"/>
  <c r="K237" i="2"/>
  <c r="K213" i="2"/>
  <c r="K215" i="2"/>
  <c r="K211" i="2"/>
  <c r="K204" i="2"/>
  <c r="K200" i="2"/>
  <c r="K196" i="2"/>
  <c r="K192" i="2"/>
  <c r="K188" i="2"/>
  <c r="K183" i="2"/>
  <c r="K171" i="2"/>
  <c r="K154" i="2"/>
  <c r="K142" i="2"/>
  <c r="K137" i="2"/>
  <c r="K132" i="2"/>
  <c r="K127" i="2"/>
  <c r="K122" i="2"/>
  <c r="K112" i="2"/>
  <c r="K109" i="2"/>
  <c r="K102" i="2"/>
  <c r="K92" i="2"/>
  <c r="K84" i="2"/>
  <c r="I85" i="2"/>
  <c r="K76" i="2"/>
  <c r="K59" i="2"/>
  <c r="K55" i="2"/>
  <c r="K39" i="2"/>
  <c r="K24" i="2"/>
  <c r="K288" i="2"/>
  <c r="K286" i="2"/>
  <c r="K271" i="2"/>
  <c r="K269" i="2"/>
  <c r="K267" i="2"/>
  <c r="K264" i="2"/>
  <c r="K263" i="2"/>
  <c r="K239" i="2"/>
  <c r="K231" i="2"/>
  <c r="K226" i="2"/>
  <c r="K224" i="2"/>
  <c r="K222" i="2"/>
  <c r="K218" i="2"/>
  <c r="K208" i="2"/>
  <c r="K205" i="2"/>
  <c r="K203" i="2"/>
  <c r="K201" i="2"/>
  <c r="K199" i="2"/>
  <c r="K197" i="2"/>
  <c r="K195" i="2"/>
  <c r="K191" i="2"/>
  <c r="K190" i="2"/>
  <c r="K189" i="2"/>
  <c r="K187" i="2"/>
  <c r="K185" i="2"/>
  <c r="K184" i="2"/>
  <c r="I289" i="2"/>
  <c r="K177" i="2"/>
  <c r="K172" i="2"/>
  <c r="K164" i="2"/>
  <c r="K160" i="2"/>
  <c r="K158" i="2"/>
  <c r="K151" i="2"/>
  <c r="K150" i="2"/>
  <c r="K147" i="2"/>
  <c r="K146" i="2"/>
  <c r="K143" i="2"/>
  <c r="K138" i="2"/>
  <c r="K133" i="2"/>
  <c r="K128" i="2"/>
  <c r="K123" i="2"/>
  <c r="K118" i="2"/>
  <c r="K117" i="2"/>
  <c r="K113" i="2"/>
  <c r="K110" i="2"/>
  <c r="K103" i="2"/>
  <c r="K99" i="2"/>
  <c r="K97" i="2"/>
  <c r="K93" i="2"/>
  <c r="H85" i="2"/>
  <c r="F291" i="2"/>
  <c r="K75" i="2"/>
  <c r="K66" i="2"/>
  <c r="K64" i="2"/>
  <c r="K60" i="2"/>
  <c r="K43" i="2"/>
  <c r="K42" i="2"/>
  <c r="G291" i="2"/>
  <c r="H290" i="2"/>
  <c r="K258" i="2"/>
  <c r="K253" i="2"/>
  <c r="K248" i="2"/>
  <c r="K244" i="2"/>
  <c r="K240" i="2"/>
  <c r="K232" i="2"/>
  <c r="K227" i="2"/>
  <c r="K223" i="2"/>
  <c r="K217" i="2"/>
  <c r="K214" i="2"/>
  <c r="K210" i="2"/>
  <c r="K178" i="2"/>
  <c r="K173" i="2"/>
  <c r="K152" i="2"/>
  <c r="K148" i="2"/>
  <c r="K144" i="2"/>
  <c r="K140" i="2"/>
  <c r="K134" i="2"/>
  <c r="K129" i="2"/>
  <c r="K124" i="2"/>
  <c r="K119" i="2"/>
  <c r="K115" i="2"/>
  <c r="K104" i="2"/>
  <c r="K100" i="2"/>
  <c r="K95" i="2"/>
  <c r="K67" i="2"/>
  <c r="K61" i="2"/>
  <c r="K57" i="2"/>
  <c r="K49" i="2"/>
  <c r="K182" i="2"/>
  <c r="K174" i="2"/>
  <c r="K170" i="2"/>
  <c r="K156" i="2"/>
  <c r="K153" i="2"/>
  <c r="K149" i="2"/>
  <c r="K145" i="2"/>
  <c r="K141" i="2"/>
  <c r="K135" i="2"/>
  <c r="K131" i="2"/>
  <c r="K125" i="2"/>
  <c r="K120" i="2"/>
  <c r="K116" i="2"/>
  <c r="K105" i="2"/>
  <c r="K101" i="2"/>
  <c r="K96" i="2"/>
  <c r="K91" i="2"/>
  <c r="K73" i="2"/>
  <c r="K68" i="2"/>
  <c r="K62" i="2"/>
  <c r="K58" i="2"/>
  <c r="K54" i="2"/>
  <c r="K44" i="2"/>
  <c r="K40" i="2"/>
  <c r="K260" i="2"/>
  <c r="K256" i="2"/>
  <c r="K255" i="2"/>
  <c r="K250" i="2"/>
  <c r="K246" i="2"/>
  <c r="K242" i="2"/>
  <c r="K238" i="2"/>
  <c r="K230" i="2"/>
  <c r="K225" i="2"/>
  <c r="K219" i="2"/>
  <c r="K212" i="2"/>
  <c r="K74" i="2"/>
  <c r="K41" i="2"/>
  <c r="H289" i="2"/>
  <c r="H80" i="2"/>
  <c r="K251" i="2"/>
  <c r="K247" i="2"/>
  <c r="K243" i="2"/>
  <c r="K157" i="2"/>
  <c r="J179" i="2"/>
  <c r="J290" i="2" s="1"/>
  <c r="J80" i="2"/>
  <c r="K36" i="2"/>
  <c r="I80" i="2"/>
  <c r="H179" i="2"/>
  <c r="K83" i="2"/>
  <c r="J85" i="2"/>
  <c r="J289" i="2"/>
  <c r="K90" i="2"/>
  <c r="I179" i="2"/>
  <c r="I290" i="2" s="1"/>
  <c r="K168" i="2"/>
  <c r="K167" i="2"/>
  <c r="K166" i="2"/>
  <c r="K85" i="2" l="1"/>
  <c r="I291" i="2"/>
  <c r="H291" i="2"/>
  <c r="K80" i="2"/>
  <c r="K289" i="2"/>
  <c r="J291" i="2"/>
  <c r="K179" i="2"/>
  <c r="L179" i="2"/>
  <c r="L289" i="2"/>
  <c r="L290" i="2"/>
  <c r="L85" i="2"/>
  <c r="M85" i="2"/>
  <c r="M289" i="2"/>
  <c r="K291" i="2" l="1"/>
  <c r="K290" i="2"/>
  <c r="M179" i="2"/>
  <c r="M290" i="2"/>
  <c r="L80" i="2" l="1"/>
  <c r="L291" i="2" l="1"/>
  <c r="M80" i="2" l="1"/>
  <c r="M291" i="2" s="1"/>
</calcChain>
</file>

<file path=xl/sharedStrings.xml><?xml version="1.0" encoding="utf-8"?>
<sst xmlns="http://schemas.openxmlformats.org/spreadsheetml/2006/main" count="899" uniqueCount="509">
  <si>
    <t>PLANILHA DE ORÇAMENTOS - COMPRA DE MATERIAIS E/OU SERVIÇOS</t>
  </si>
  <si>
    <t>ITEM</t>
  </si>
  <si>
    <t>DESCRIÇÃO</t>
  </si>
  <si>
    <t>QUANT.</t>
  </si>
  <si>
    <t>UNID.</t>
  </si>
  <si>
    <t>PREÇO TOTAL</t>
  </si>
  <si>
    <t>MATERIAL</t>
  </si>
  <si>
    <t>MÃO DE OBRA</t>
  </si>
  <si>
    <t>m²</t>
  </si>
  <si>
    <t>I</t>
  </si>
  <si>
    <t>PREÇO UNITÁRIO R$</t>
  </si>
  <si>
    <t>R$</t>
  </si>
  <si>
    <t>1.1</t>
  </si>
  <si>
    <t>x,xx</t>
  </si>
  <si>
    <t>1.2</t>
  </si>
  <si>
    <t>2.1</t>
  </si>
  <si>
    <t>2.2</t>
  </si>
  <si>
    <t>% BDI</t>
  </si>
  <si>
    <t>% ENC. SOCIAIS</t>
  </si>
  <si>
    <t>PREÇO UNITÁRIO COM BDI</t>
  </si>
  <si>
    <t>PROPONENTE</t>
  </si>
  <si>
    <t>NOME:</t>
  </si>
  <si>
    <t>TELEFONE:</t>
  </si>
  <si>
    <t>EMAIL:</t>
  </si>
  <si>
    <t>CAU/CREA:</t>
  </si>
  <si>
    <t>CNPJ:</t>
  </si>
  <si>
    <t>m</t>
  </si>
  <si>
    <t>1.3</t>
  </si>
  <si>
    <t>1.4</t>
  </si>
  <si>
    <t>1.5</t>
  </si>
  <si>
    <t>1.6</t>
  </si>
  <si>
    <t>1.7</t>
  </si>
  <si>
    <t>m³</t>
  </si>
  <si>
    <t>3.1</t>
  </si>
  <si>
    <t>TELHADO</t>
  </si>
  <si>
    <t>SERVIÇOS PRELIMINARES DEMOLIÇÃO</t>
  </si>
  <si>
    <t>2</t>
  </si>
  <si>
    <t>3</t>
  </si>
  <si>
    <r>
      <t xml:space="preserve">2. ENDEREÇO DE EXECUÇÃO/ENTREGA: </t>
    </r>
    <r>
      <rPr>
        <sz val="10"/>
        <rFont val="Calibri"/>
        <family val="2"/>
      </rPr>
      <t>Av. Maurício Cardoso, 1227 - Barros Cassal/RS.</t>
    </r>
  </si>
  <si>
    <t>Rodapé cerâmico de 7 cm de altura.</t>
  </si>
  <si>
    <t>Executar laje pré moldada, com uma camada de 5 cm de concreto armado com ferro 5.0 mm a cada 20 cm, apoiada em mini estacas de concreto e vigas.</t>
  </si>
  <si>
    <t>Destinação de resíduos (atentar para legislação local).</t>
  </si>
  <si>
    <t xml:space="preserve">Transporte para destinação e descarte dos resíduos de caliças, ferro, vidro, madeiras, alumínio, cerâmicas, gesso, etc, produzidos pela construção civil. </t>
  </si>
  <si>
    <t>Demolição piso de madeira arquivo, retirada e remontagem de prateleiras.</t>
  </si>
  <si>
    <t>FORRO</t>
  </si>
  <si>
    <t>PISO</t>
  </si>
  <si>
    <t>4</t>
  </si>
  <si>
    <t>4.1</t>
  </si>
  <si>
    <t>4.2</t>
  </si>
  <si>
    <t>4.3</t>
  </si>
  <si>
    <t>5</t>
  </si>
  <si>
    <t>MOBILIÁRIO</t>
  </si>
  <si>
    <t>5.1</t>
  </si>
  <si>
    <t>II</t>
  </si>
  <si>
    <t xml:space="preserve">INSTALAÇÕES MECÂNICAS </t>
  </si>
  <si>
    <t>EQUIPAMENTOS E MATERIAIS</t>
  </si>
  <si>
    <t>SUBTOTAL INSTALAÇÕES MECÂNICAS</t>
  </si>
  <si>
    <t>III</t>
  </si>
  <si>
    <t>INSTALAÇÕES ELÉTRICAS:</t>
  </si>
  <si>
    <t>SUBTOTAL OBRAS CIVIS</t>
  </si>
  <si>
    <r>
      <rPr>
        <b/>
        <sz val="10"/>
        <rFont val="Calibri"/>
        <family val="2"/>
      </rPr>
      <t>TOTAL GERAL</t>
    </r>
    <r>
      <rPr>
        <b/>
        <sz val="11"/>
        <rFont val="Calibri"/>
        <family val="2"/>
      </rPr>
      <t xml:space="preserve"> </t>
    </r>
  </si>
  <si>
    <r>
      <t xml:space="preserve">5. CONDIÇÕES DE PAGAMENTO: </t>
    </r>
    <r>
      <rPr>
        <sz val="10"/>
        <rFont val="Calibri"/>
        <family val="2"/>
      </rPr>
      <t>conforme TR.</t>
    </r>
  </si>
  <si>
    <r>
      <t xml:space="preserve">3. PRAZO DE EXECUÇÃO/ENTREGA: </t>
    </r>
    <r>
      <rPr>
        <sz val="10"/>
        <rFont val="Calibri"/>
        <family val="2"/>
        <scheme val="minor"/>
      </rPr>
      <t>conforme TR.</t>
    </r>
  </si>
  <si>
    <t>Retornar o arquivo da associação para a sala de Arquivo.</t>
  </si>
  <si>
    <t>Remoção do arquivo e prateleiras  para a associação;</t>
  </si>
  <si>
    <t>Retirada do piso cerâmico existente na agência.</t>
  </si>
  <si>
    <t xml:space="preserve">Fornecer e colocar piso porcelanato 45 x 45 cm, alto tráfego na cor areia. </t>
  </si>
  <si>
    <t>Montar leiaute provisório para a colocação do piso e retornar a posição original posteriormente.</t>
  </si>
  <si>
    <t>Providenciar vedação com "PU" de todos os parafusos do telhado por onde está infiltrando.</t>
  </si>
  <si>
    <t>AZULEJO</t>
  </si>
  <si>
    <t>LOUÇAS E FERRAGENS</t>
  </si>
  <si>
    <t>unid</t>
  </si>
  <si>
    <t xml:space="preserve">Fornecer e colocar bancada de granito medindo 70 x 120, com borda de 5 cm, com pia embutida. </t>
  </si>
  <si>
    <t xml:space="preserve">Fornecer e colocar sifão para a pia. </t>
  </si>
  <si>
    <t xml:space="preserve">Fornecer válvula metálica para a pia. </t>
  </si>
  <si>
    <t>Retirar e descartar vasos sanitários antigos</t>
  </si>
  <si>
    <t>Retirar azulejo antigo.</t>
  </si>
  <si>
    <t xml:space="preserve">Fornecer e colocar com argamassa colante tipo I, azulejo 20 x 30 cm, na cor branca. </t>
  </si>
  <si>
    <t>Retirar e descartar lavatório antigo</t>
  </si>
  <si>
    <t xml:space="preserve">Fornecer torneira metálica hidramatic com temporizador para a pia. </t>
  </si>
  <si>
    <t xml:space="preserve">Fornecer e colocar sifão para o mictório. </t>
  </si>
  <si>
    <t xml:space="preserve">Fornecer válvula metálica para o mictório. </t>
  </si>
  <si>
    <t xml:space="preserve">Fornecer registro metálico hidramatic com temporizador para o mictório. </t>
  </si>
  <si>
    <t>Fornecimento e Instalação de cortina metálica (porta de enrolar) com interface para automação, conforme especificações do "Memorial para Fornecimento e Instalação de Cortinas Metálicas com Interface para Automação – ver. 9.19".
- dimensões da porta: 2,50 m x 3,0 m (largura x altura)</t>
  </si>
  <si>
    <t>5.2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</si>
  <si>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</si>
  <si>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</si>
  <si>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</si>
  <si>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</si>
  <si>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</si>
  <si>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</si>
  <si>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</si>
  <si>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</si>
  <si>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</si>
  <si>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</si>
  <si>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</si>
  <si>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</si>
  <si>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</si>
  <si>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</t>
  </si>
  <si>
    <t>7.1</t>
  </si>
  <si>
    <t>Retirar e descartar mictório antigo</t>
  </si>
  <si>
    <t>Fornecer e colocar mictório  (Celite, Deca, Incepa) .</t>
  </si>
  <si>
    <t>Fornecer e colocar vasos sanitários, com caixa acoplada e com anel de cera (Celite, Deca, Incepa) .</t>
  </si>
  <si>
    <t>OBRAS CIVIS</t>
  </si>
  <si>
    <t>1.0</t>
  </si>
  <si>
    <t>4.4</t>
  </si>
  <si>
    <t>2.3</t>
  </si>
  <si>
    <t>Remoção de capas, rufos e algerozes antigos</t>
  </si>
  <si>
    <t>Aplicar fundo supergalvit nas capas, rufos e algerozes galvanizadas.</t>
  </si>
  <si>
    <t>Pintar com tinta esmalte na cor cinza médio todas as capas, rufos e algerozes galvanizadas</t>
  </si>
  <si>
    <t>2.4</t>
  </si>
  <si>
    <t>2.5</t>
  </si>
  <si>
    <t>Executar parede de pedra grês com 20 cm de espessura e 150 cm de altura para servir de base e receber laje de piso pré-moldada.</t>
  </si>
  <si>
    <t>4.5</t>
  </si>
  <si>
    <t>2.6</t>
  </si>
  <si>
    <t>2.7</t>
  </si>
  <si>
    <t>Fornecimento e instalação de capas galvanizadas na platibanda, corte 60 cm, pintadas com fundo para galvanizado e tinta esmalte de cobertura, na cor cinza.</t>
  </si>
  <si>
    <t>1. OBJETO: MANUTENÇÃO NA AGÊNCIA BARROS CASSAL.</t>
  </si>
  <si>
    <t>MANUTENÇÃO NA AGÊNCIA BARROS CASSAL</t>
  </si>
  <si>
    <t>4.6</t>
  </si>
  <si>
    <t>4.7</t>
  </si>
  <si>
    <t>4.8</t>
  </si>
  <si>
    <t xml:space="preserve">Fornecer e colocar piso tátil individual de poliester auto adesivante alerta na cor cinza 25 x 25 cm. </t>
  </si>
  <si>
    <t xml:space="preserve">Fornecer e colocar piso tátil individual de poliester auto adesivante direcional na cor cinza 25 x 25 cm. </t>
  </si>
  <si>
    <t xml:space="preserve">Fornecer soleiras de granito nas portas de acesso na fachada. </t>
  </si>
  <si>
    <t>4.9</t>
  </si>
  <si>
    <t>Nivelamento de contrapiso para receber porcelanato</t>
  </si>
  <si>
    <t>4.10</t>
  </si>
  <si>
    <t>Retirada do piso de tábua e a sua estrutura, existente na sala do arquivo.</t>
  </si>
  <si>
    <t>4.11</t>
  </si>
  <si>
    <t>Executar escavações para fazer o alicerce de pedra.</t>
  </si>
  <si>
    <t>8</t>
  </si>
  <si>
    <t>LIMPEZA FINAL</t>
  </si>
  <si>
    <t>8.1</t>
  </si>
  <si>
    <t>8.2</t>
  </si>
  <si>
    <t>Destinação dos resíduos (atentar para a legislação local).</t>
  </si>
  <si>
    <t xml:space="preserve">Transporte para destinação e descarte de resíduos de caliças, ferro, madeiras, cerâmicas, plásticos, etc... produzidos pela construção civil </t>
  </si>
  <si>
    <t>Retirada dos forros existentes</t>
  </si>
  <si>
    <t>Fornecimento e instalação de rufos galvanizados na platibanda, corte 60 cm, pintadas com fundo para galvanizado (supergalvit) e tinta esmalte de cobertura, na cor cinza.</t>
  </si>
  <si>
    <t>Fornecimento e instalação de algerozes galvanizadas na platibanda, corte 60 cm, pintadas com fundo para galvanizado (supergalvit) e tinta esmalte de cobertura, na cor cinza.</t>
  </si>
  <si>
    <t xml:space="preserve">Retirar divisórias existentes </t>
  </si>
  <si>
    <t>9</t>
  </si>
  <si>
    <t>9.1</t>
  </si>
  <si>
    <t>PAREDES DE GESSO ACARTONADO</t>
  </si>
  <si>
    <t xml:space="preserve">Fornecer e instalar parede de gesso acartonado, emassada com massa corrida, lixada e pintada com tinta branca. </t>
  </si>
  <si>
    <t xml:space="preserve">Fornecer e instalar marco com 10 cm de largura e porta de madeira, tipo sanduiche, com dobradiças e fechadura pintadas lixadas e pintadas com tinta esmalte na cor branca medindo 70 x 210 cm . </t>
  </si>
  <si>
    <t>8.3</t>
  </si>
  <si>
    <t xml:space="preserve">Fornecer e instalar marco com 10 cm de largura e porta de madeira, tipo sanduiche, com dobradiças e fechadura pintadas lixadas e pintadas com tinta esmalte na cor branca medindo 80 x 210 cm . </t>
  </si>
  <si>
    <t xml:space="preserve">Fornecer e instalar marco com 10 cm de largura e porta de madeira, tipo sanduiche, com dobradiças e fechadura pintadas lixadas e pintadas com tinta esmalte na cor branca medindo 90 x 210 cm . </t>
  </si>
  <si>
    <t>10</t>
  </si>
  <si>
    <t>10.1</t>
  </si>
  <si>
    <t>10.2</t>
  </si>
  <si>
    <t>ESQUADRIA DA FACHADA</t>
  </si>
  <si>
    <t>Retirar esquadria atual.</t>
  </si>
  <si>
    <t>10.3</t>
  </si>
  <si>
    <t>11</t>
  </si>
  <si>
    <t>11.1</t>
  </si>
  <si>
    <t>11.2</t>
  </si>
  <si>
    <t>10.4</t>
  </si>
  <si>
    <t>Fornecer pórtico Banrisul Eletrônico medindo 40 x 210 x 15 cm, com abertura para kit ATM no lado esquerdo para a colocação de porta que abre para fora.</t>
  </si>
  <si>
    <t>Fornecer esquadria de aluímínio e vidro 6 mm, com vão para 2 portas + pórtico Banrisul Eletrônicco medindo 250 x 300 cm.</t>
  </si>
  <si>
    <t>Fornecer 2 portas medindo 110 x 210 cm, de alumínio + vidro 6 mm, na cor branca,  abrindo para fora, com mola aérea, fechaduras normais com maçaneta e uma auxiliar na porta 24 horas.</t>
  </si>
  <si>
    <t>unid.</t>
  </si>
  <si>
    <t>PONTOS DE LUZ /TOMADAS e AR CONDICIONADO</t>
  </si>
  <si>
    <t>Quadro de Força de SOBREPOR montado em caixa de comando com dimensões minimas de 800x600x150mm, com barramento DIN de FNT, placa de montagem espaço para Geral,04 DPS's e 36 mini disjuntores Tipo 5SX1 4,5kA- Com sobretampa com dobradiças - Completo para 36 elementos - QGBT/CD01 - Tipo Stab Atlanta. Material a ser fornecido pelo Banco e retirado em nosso depósito na BAGERGS (Av. Getúlio Vargas, 8.201 - Canoas/RS).</t>
  </si>
  <si>
    <t>un</t>
  </si>
  <si>
    <t xml:space="preserve">Disjuntores Monopolar/4,5kA - Din tipo 5SL1 da Siemens. </t>
  </si>
  <si>
    <t>1.2.1</t>
  </si>
  <si>
    <t xml:space="preserve">            - 16A - Curva B </t>
  </si>
  <si>
    <t>1.2.2</t>
  </si>
  <si>
    <t xml:space="preserve">            - 20A - Curva B </t>
  </si>
  <si>
    <t>1.2.3</t>
  </si>
  <si>
    <t xml:space="preserve">            - 25A - Curva B </t>
  </si>
  <si>
    <t>1.2.4</t>
  </si>
  <si>
    <t xml:space="preserve">            - 32A - Curva C </t>
  </si>
  <si>
    <t>Disjuntores Tripolar/4,5kA - Din tipo 5SL1 da Siemens.</t>
  </si>
  <si>
    <t xml:space="preserve"> </t>
  </si>
  <si>
    <t>1.3.1</t>
  </si>
  <si>
    <t xml:space="preserve">            - 3x16A - Geral Capacitores</t>
  </si>
  <si>
    <t>1.3.2</t>
  </si>
  <si>
    <t xml:space="preserve">            - 3x32A - Geral QDBK no QGBT/CD01</t>
  </si>
  <si>
    <t>1.3.3</t>
  </si>
  <si>
    <t xml:space="preserve">            - 3x70A - Geral QGBT/CD01</t>
  </si>
  <si>
    <t>Disjuntores Tripolar/18kA - Din tipo 3VF da Siemens. Instalar na MEDIÇÃO.</t>
  </si>
  <si>
    <t>1.4.1</t>
  </si>
  <si>
    <t xml:space="preserve">            - 3x70A - Geral Medição</t>
  </si>
  <si>
    <t xml:space="preserve">Dispositivo DR Bipolar 25A sensibilidade 30mA </t>
  </si>
  <si>
    <t>Supressores de Surto com encapsulamento 40kA (3F+N) - QGBT/CD01.</t>
  </si>
  <si>
    <t>Banco de Capacitor trifásico 2,5kVAr / 380V.</t>
  </si>
  <si>
    <t>1.8</t>
  </si>
  <si>
    <t>Cabo unipolar flexivel tipo Afumex seção 25 mm² EPR(90°) 1kV- Alimentador do QGBT)</t>
  </si>
  <si>
    <t>1.9</t>
  </si>
  <si>
    <t>Cabo rígido BWF tipo Afumex seção 6,0 mm² /750V- Alimentador da Associação)</t>
  </si>
  <si>
    <t>1.10</t>
  </si>
  <si>
    <t>Cabo unipolar flexivel tipo Afumex seção 10 mm² /750V- Alimentador do CDBK)</t>
  </si>
  <si>
    <t>1.11</t>
  </si>
  <si>
    <t>Desmontagem e remontagem de Cabo unipolar flexivel tipo Afumex seção 10 mm² /750V- Alimentador de Entrada e Saída dos cabos do Nobreak)</t>
  </si>
  <si>
    <t>Luminária de embutir para 2 lâmpadas tubulares LED T8 de 18W (2100lumens/4000K), com corpo em chapa de aço tratada e pintada pelo sistema eletrostatico a pó híbrido branco. Refletor e aletas parabólicas em alumínio anodizado brilhante de alta refletância e alta pureza 99,85%. Soquete tipo push-in G-13 de engate rápido. Material a ser fornecido pelo Banco e retirado em nosso depósito na Bagergs em Canoas.</t>
  </si>
  <si>
    <t xml:space="preserve">Luminária de embutir para 2 lâmpadas tubulares LED T8 de 18W (2100lumens/4000K), com corpo em chapa de aço tratada e pintada pelo sistema eletrostatico a pó híbrido branco. Refletor e aletas parabólicas em alumínio anodizado brilhante de alta refletância e alta pureza 99,85%. Soquete tipo push-in G-13 de engate rápido. </t>
  </si>
  <si>
    <t xml:space="preserve">Luminária de embutir para 2 lâmpadas tubulares LED T8 de 9W (1050lumens/4000K), com corpo em chapa de aço tratada e pintada pelo sistema eletrostpatico a pó híbrido branco. Refletor e aletas parabólicas em alumínio anodizado brilhante de alta refletância e alta pureza 99,85%. Soquete tipo push-in G-13 de engate rápido. </t>
  </si>
  <si>
    <t>Desinstalação de Lâmpadas e reatores das Luminárias de SOBREPOR MR510 - 2x40W existentes - Material deve ser descartado e.</t>
  </si>
  <si>
    <t>Refletor LED de SOBREPOR   - LED - 1x30W/220V. Para Lateral e esquerda e fundos da Agência.</t>
  </si>
  <si>
    <t>Luminária quadrada LED de SOBREPOR   - LED - 25W/220V. Para Sala do Nobreak e Baterias.</t>
  </si>
  <si>
    <t>Condutor unipolar flexível Afumex:</t>
  </si>
  <si>
    <t>2.7.1</t>
  </si>
  <si>
    <t xml:space="preserve">          - seção 2,5mm² - (iluminação/Tomadas).</t>
  </si>
  <si>
    <t>2.7.2</t>
  </si>
  <si>
    <t xml:space="preserve">          - seção 4,0mm² - (Tomadas/AC).</t>
  </si>
  <si>
    <t>2.8</t>
  </si>
  <si>
    <t>Canaleta aluminio 73x25 dupla c/ tampa de encaixe - Branca.</t>
  </si>
  <si>
    <t>2.9</t>
  </si>
  <si>
    <t>Acessório adaptador p/ conexão eletroduto/canaleta de aluminio 3x1" branco</t>
  </si>
  <si>
    <t>2.10</t>
  </si>
  <si>
    <t>Caixa de aluminio 100x100x50mm com altura específica para canaleta 73x25mm branca</t>
  </si>
  <si>
    <t>2.11</t>
  </si>
  <si>
    <t xml:space="preserve">Caixa de passagem de pvc para Dry wall 4x2" </t>
  </si>
  <si>
    <t>2.12</t>
  </si>
  <si>
    <t>Espelho de pvc branco 4x2" (100x50mm) com:</t>
  </si>
  <si>
    <t>2.12.1</t>
  </si>
  <si>
    <t xml:space="preserve">          - interruptor simples.</t>
  </si>
  <si>
    <t>2.12.2</t>
  </si>
  <si>
    <t xml:space="preserve">          - interruptor duplo de embutir + tomada 20A.</t>
  </si>
  <si>
    <t>2.12.3</t>
  </si>
  <si>
    <t xml:space="preserve">          - tomada 20A novo padrão brasileiro</t>
  </si>
  <si>
    <t>2.12.4</t>
  </si>
  <si>
    <t xml:space="preserve">          - tomada fêmea RJ45 - Para Rede WI-FI a ser fixada no forro.</t>
  </si>
  <si>
    <t>2.13</t>
  </si>
  <si>
    <t xml:space="preserve">Caixa condulete diam. 20mm com: </t>
  </si>
  <si>
    <t>2.13.1</t>
  </si>
  <si>
    <t xml:space="preserve">          - interruptor simples. Sala do Nobreak.</t>
  </si>
  <si>
    <t>2.13.2</t>
  </si>
  <si>
    <t xml:space="preserve">          - interruptor triplo.</t>
  </si>
  <si>
    <t>2.13.3</t>
  </si>
  <si>
    <t xml:space="preserve">          - tomada novo padrão brasileiro 20A</t>
  </si>
  <si>
    <t>2.14</t>
  </si>
  <si>
    <t xml:space="preserve">Suporte dutotec branco modular para 3 módulos com: </t>
  </si>
  <si>
    <t>2.14.1</t>
  </si>
  <si>
    <t xml:space="preserve">          - 1 módulo interruptor simples + 2 módulos cegos brancos.</t>
  </si>
  <si>
    <t>2.14.2</t>
  </si>
  <si>
    <t xml:space="preserve">          - 2 módulos interruptor simples + 1 módulo cego branco.</t>
  </si>
  <si>
    <t>2.14.3</t>
  </si>
  <si>
    <t xml:space="preserve">          - 3 módulos interruptor simples.</t>
  </si>
  <si>
    <t>2.14.4</t>
  </si>
  <si>
    <t xml:space="preserve">          - 1 módulo tomada azul novo padrão brasileiro 20A + 2 blocos cegos brancos.</t>
  </si>
  <si>
    <t>2.15</t>
  </si>
  <si>
    <t xml:space="preserve">Espelho cego 4x2"/4x4" de pvc branco de encaixe,  sem parafusos. </t>
  </si>
  <si>
    <t>2.16</t>
  </si>
  <si>
    <t>Caixa tipo condulete com tampa cega:</t>
  </si>
  <si>
    <t>2.16.1</t>
  </si>
  <si>
    <t xml:space="preserve">          - ø 20mm.</t>
  </si>
  <si>
    <t>2.16.2</t>
  </si>
  <si>
    <t xml:space="preserve">          - ø 25mm.</t>
  </si>
  <si>
    <t>2.17</t>
  </si>
  <si>
    <t>Eletroduto de ferro galvanizado semipesado:</t>
  </si>
  <si>
    <t>2.17.1</t>
  </si>
  <si>
    <t>2.17.2</t>
  </si>
  <si>
    <t>2.18</t>
  </si>
  <si>
    <t>Eletrocalha lisa 100x50mm</t>
  </si>
  <si>
    <t>2.19</t>
  </si>
  <si>
    <t>Tampa para eletrocalha 100mm</t>
  </si>
  <si>
    <t>2.20</t>
  </si>
  <si>
    <t>Suporte suspensão duplo tirante 3/8" para eletrocalha 200x50mm</t>
  </si>
  <si>
    <t>2.21</t>
  </si>
  <si>
    <t>Curva horizontal para eletrocalha 100x50mm</t>
  </si>
  <si>
    <t>2.22</t>
  </si>
  <si>
    <t>Curva de Inversão para eletrocalha 100x50mm</t>
  </si>
  <si>
    <t>2.23</t>
  </si>
  <si>
    <t>Acessorios para eletrocalha 100 x50mm</t>
  </si>
  <si>
    <t>2.24</t>
  </si>
  <si>
    <t>Emenda interna tipo "U" p/ eletrocalha 100x50mm</t>
  </si>
  <si>
    <t>2.25</t>
  </si>
  <si>
    <t>Terminal de fechamento p/ eletrocalha 100x50mm</t>
  </si>
  <si>
    <t>2.26</t>
  </si>
  <si>
    <t>Derivação lateral p/ eletroduto 1" (25mm)</t>
  </si>
  <si>
    <t>2.27</t>
  </si>
  <si>
    <t>Cantoneira "L" quatro furos para perfilado 38x38mm - Interligação entre perfilado e Eletrocalha.</t>
  </si>
  <si>
    <t>2.28</t>
  </si>
  <si>
    <t xml:space="preserve">Parafusos, porcas e arruelas para perfilados/eletrocalha </t>
  </si>
  <si>
    <t>cj</t>
  </si>
  <si>
    <t>2.29</t>
  </si>
  <si>
    <t xml:space="preserve">Vergalhão rosca total 1/4" </t>
  </si>
  <si>
    <t>2.30</t>
  </si>
  <si>
    <t>Cabo tipo PP 3x1,5mm² tipo afumex - Ligação das luminárias.</t>
  </si>
  <si>
    <t>2.31</t>
  </si>
  <si>
    <t>Plug Macho e fêmea novo padrão - ligação luminárias. Material a ser fornecido pelo Banco e retirado em nosso depósito na Bagergs em Canoas.</t>
  </si>
  <si>
    <t>2.32</t>
  </si>
  <si>
    <t>Plug Macho e fêmea novo padrão - ligação luminárias</t>
  </si>
  <si>
    <t>2.33</t>
  </si>
  <si>
    <t>Perfilado Perfurado 38x38mm chapa 14. Material a ser fornecido pelo Banco e retirado em nosso depósito na Bagergs em Canoas.</t>
  </si>
  <si>
    <t>2.34</t>
  </si>
  <si>
    <t>Perfilado Perfurado 38x38mm chapa 14</t>
  </si>
  <si>
    <t>2.35</t>
  </si>
  <si>
    <t>Suporte longo p/perfilado 38x38mm. Material a ser fornecido pelo Banco e retirado em nosso depósito na Bagergs em Canoas.</t>
  </si>
  <si>
    <t>2.36</t>
  </si>
  <si>
    <t>Suporte longo p/perfilado 38x38mm</t>
  </si>
  <si>
    <t>2.37</t>
  </si>
  <si>
    <t>Emendas Internas ("I", "L", "X". "T") para perfilado 38x38mm. Material a ser fornecido pelo Banco e retirado em nosso depósito na Bagergs em Canoas.</t>
  </si>
  <si>
    <t>2.38</t>
  </si>
  <si>
    <t>Base 4 furos fixação de perfilado 38x38mm. Material a ser fornecido pelo Banco e retirado em nosso depósito na Bagergs em Canoas.</t>
  </si>
  <si>
    <t>2.39</t>
  </si>
  <si>
    <t>Base 4 furos fixação de perfilado 38x38mm.</t>
  </si>
  <si>
    <t>2.40</t>
  </si>
  <si>
    <t>Derivação lateral p/ eletroduto 3/4"</t>
  </si>
  <si>
    <t>2.41</t>
  </si>
  <si>
    <t>Parafusos, porcas e arruelas para perfilados/eletrocalha. Material a ser fornecido pelo Banco e retirado em nosso depósito na Bagergs em Canoas.</t>
  </si>
  <si>
    <t>2.42</t>
  </si>
  <si>
    <t>Parafusos, porcas e arruelas para perfilados/eletrocalha</t>
  </si>
  <si>
    <t>2.43</t>
  </si>
  <si>
    <t>Vergalhão rosca total 1/4"</t>
  </si>
  <si>
    <t>2.44</t>
  </si>
  <si>
    <t>Sensor de presença de teto  c/retardo 10 min, 220V, 250VA</t>
  </si>
  <si>
    <t>pç</t>
  </si>
  <si>
    <t>INSTALAÇÃO DE ATERRAMENTOS E CAIXA DE EQUALIZAÇÃO DE POTENCIAIS.</t>
  </si>
  <si>
    <t xml:space="preserve">Quadro de comando com dimensões minimas de 300x300x200mm, com isoladores e barramento de cobre, parafusos tipo sapata para fixação dos cabos de aterramento - C.U.P. </t>
  </si>
  <si>
    <t>3.2</t>
  </si>
  <si>
    <t>Eletroduto de PVC rígido diâmetro ø 25 mm.</t>
  </si>
  <si>
    <t>3.3</t>
  </si>
  <si>
    <t>Cabo unipolar rígido de cobre nú seção10 mm² /750V- Aterramento)</t>
  </si>
  <si>
    <t>3.4</t>
  </si>
  <si>
    <t>Haste cooperweld ø 19x2400mm c/conector/caixa e tampa - Instalar 03 hastes na calçada e instalar barramento de cobre com isoladores dentro da Medição.</t>
  </si>
  <si>
    <t>3.5</t>
  </si>
  <si>
    <t>Caixa de Inspeção de solo em Polipropileno Preta Ø 300x400mm, com Tampa em Ferro Fundido Ø 300mm Aba Larga TEL-505 e TEL-506 da Termotécnica ou similar</t>
  </si>
  <si>
    <t>INSTALAÇÕES DE ILUMINAÇÃO DE EMERGÊNCIA</t>
  </si>
  <si>
    <t>Módulo Autonomo de emergência com dois farois de 32 Led´s cada com baterial 12V-7Ah c/ suporte metalico p/ fixação da bateria</t>
  </si>
  <si>
    <t xml:space="preserve">Módulo Autonomo com 80 Led´s e Acrilico leitoso, autonomia 4 horas, bateria 6V-4.5Ah, gabinete em metal, pintura epoxi </t>
  </si>
  <si>
    <t>Módulo Autonomo com indicador de saída 115/220V com 80 Led´s, autonomia 4 horas, bateria 6V-4.5Ah, gabinete em metal, pintura epoxi (Indicação de : SAÍDA)</t>
  </si>
  <si>
    <t>SUBTOTAL INSTALAÇÕES ELÉTRICAS:</t>
  </si>
  <si>
    <t>INSTALAÇÕES DE AUTOMAÇÃO (ELÉTRICAS E SINAL).</t>
  </si>
  <si>
    <t>INSTALAÇÕES ELÉTRICAS - REDE ESTABILIZADA</t>
  </si>
  <si>
    <t>5.1.1</t>
  </si>
  <si>
    <t xml:space="preserve">Centro de distribuição de uso aparente para 36 elementos com espaço para até 08(oito) Dispositivo DR e com   barramentos e com espaço p/ disjuntor geral ( TIPO STAB - Met. Atlanta), ou rigorosamente equivalente. </t>
  </si>
  <si>
    <t>5.1.2</t>
  </si>
  <si>
    <t>Cabo unipolar tipo flexivel, livre de halogêneo, antichama, 750V, seção 2,5 mm2.</t>
  </si>
  <si>
    <t>5.1.3</t>
  </si>
  <si>
    <t>Cabos unipolar tipo flexível, livre de halogêneo, antichama, 750V, seção 10 mm2 - Alimentadores entre CD ESTAB/Nobreak.</t>
  </si>
  <si>
    <t>5.1.4</t>
  </si>
  <si>
    <t>Centro de distribuição de uso aparente para 18 elementos com barramentos (QD-BK) para mini disjuntores tipo DIN.</t>
  </si>
  <si>
    <t>5.1.5</t>
  </si>
  <si>
    <t>Disjuntor monopolar/4,5kA. - Din tipo 5SL1 da Siemens.</t>
  </si>
  <si>
    <t>5.1.5.1</t>
  </si>
  <si>
    <t xml:space="preserve">        -1x16A - (CD-ESTAB) - Curva C</t>
  </si>
  <si>
    <t>5.1.5.2</t>
  </si>
  <si>
    <t xml:space="preserve">        -1x20A - (CD-ESTAB) - Curva C</t>
  </si>
  <si>
    <t>5.1.5.3</t>
  </si>
  <si>
    <t xml:space="preserve">        -3x32A - Curva C - Geral (CD-ESTAB)</t>
  </si>
  <si>
    <t>5.1.5.4</t>
  </si>
  <si>
    <t xml:space="preserve">        -3x32A - Curva C - Geral CDBK, Reversora e Nobreak</t>
  </si>
  <si>
    <t>5.1.6</t>
  </si>
  <si>
    <t>Dispositivo DR Bipolar 25A sensibilidade 30mA/250V - Siemens Tipo SL1</t>
  </si>
  <si>
    <t>5.1.7</t>
  </si>
  <si>
    <t>5.1.8</t>
  </si>
  <si>
    <t>Canaleta aluminio 73x25 dupla c/ tampa de encaixe - Branca . Material existente no local a ser reutilizado.</t>
  </si>
  <si>
    <t>5.1.9</t>
  </si>
  <si>
    <t>Eletroduto ferro semipesado ø 25 mm.</t>
  </si>
  <si>
    <t>5.1.10</t>
  </si>
  <si>
    <t>Caixa de passagem c/ tampa cega tipo condulete diam 25mm (1")</t>
  </si>
  <si>
    <t>5.1.11</t>
  </si>
  <si>
    <t>Canaleta aluminio 73x45 dupla c/ tampa de encaixe - Branca</t>
  </si>
  <si>
    <t>5.1.12</t>
  </si>
  <si>
    <t>5.1.13</t>
  </si>
  <si>
    <t>Caixa de aluminio 100x100x50mm com altura específica para canaleta 73x45mm branca</t>
  </si>
  <si>
    <t>5.1.14</t>
  </si>
  <si>
    <t>Curva 90º de PVC (interna e externa)específica de canaleta de aluminio 73x25mm branca</t>
  </si>
  <si>
    <t>5.1.15</t>
  </si>
  <si>
    <t>Curva 90º metálica horizontal- específica de canaleta de aluminio 73x25mm branca</t>
  </si>
  <si>
    <t>5.1.16</t>
  </si>
  <si>
    <t>5.1.17</t>
  </si>
  <si>
    <t>Flange específica de canaleta de aluminio 73x25mm - Branco - Referência Dutotec</t>
  </si>
  <si>
    <t>5.1.18</t>
  </si>
  <si>
    <r>
      <t xml:space="preserve">Suporte Dutotec  Ref. DT.66844.10 p/tres blocos com, </t>
    </r>
    <r>
      <rPr>
        <b/>
        <sz val="10"/>
        <rFont val="Calibri"/>
        <family val="2"/>
      </rPr>
      <t>DUAS tomadas tipo bloco NBR.20A Ref. DT.99230.00 (PRETA), mais um bloco cego Ref. DT 99430.00 ou similar.</t>
    </r>
  </si>
  <si>
    <t>5.1.19</t>
  </si>
  <si>
    <r>
      <t xml:space="preserve">Suporte para canaleta de aluminio p/três blocos com </t>
    </r>
    <r>
      <rPr>
        <b/>
        <sz val="10"/>
        <rFont val="Calibri"/>
        <family val="2"/>
      </rPr>
      <t>uma tomada tipo bloco NBR 20A (AZUL) mais dois blocos cegos na cor branca.</t>
    </r>
  </si>
  <si>
    <t>5.1.20</t>
  </si>
  <si>
    <r>
      <t xml:space="preserve">Suporte Ref. DT.63440.10 p/tres blocos, sendo </t>
    </r>
    <r>
      <rPr>
        <b/>
        <sz val="10"/>
        <rFont val="Calibri"/>
        <family val="2"/>
      </rPr>
      <t>UM bloco c/ UMA tomada NBR.20A  Ref. DT.99231.00 (Vermelha), mais dois bloco cegos Ref. DT 99430.00</t>
    </r>
  </si>
  <si>
    <t>5.1.21</t>
  </si>
  <si>
    <t>Caixa de piso SQR Rotation Dupla tipo de Nível com espaço para 5 tomadas 2P+T 20A/250V NBR 14136  e 5 tomadas RJ45, completa com janela prensa cabos, tampa lisa de alumínio polido e arremates de piso, parafusos reguladores,  com duas tomadas NBR.20A (preta), mais duas tomadas RJ45, 06 blocos cegos.</t>
  </si>
  <si>
    <t>PONTOS PARA A TRANSMISSÃO DE DADOS:</t>
  </si>
  <si>
    <t>Suporte Branco para canaleta de aluminio p/tres blocos com, um bloco c/RJ.45 , mais dois blocos cegos.</t>
  </si>
  <si>
    <t xml:space="preserve">Suporte Branco para canaleta de aluminio p/tres blocos com, dois blocos c/RJ.45, mais um bloco cego. </t>
  </si>
  <si>
    <t xml:space="preserve">Cabo UTP categoria 5e - Cabo Multilan 4 pares / 24AWG UTP cat.5e (LSZH) </t>
  </si>
  <si>
    <t>Cabo CIT-50x10 pares - Entre DG4 de Entrada e Rack 16U das Operadoras.</t>
  </si>
  <si>
    <t>Rack padrão 19" tipo gabinete fechado, porta acrílico com chave, próprio para cabeamento estruturado de 16 Us, profundidade 570mm  fixado na parede.</t>
  </si>
  <si>
    <t xml:space="preserve">Rack padrão 19" tipo gabinete fechado, porta acrílico com chave, próprio para cabeamento estruturado de 24 Us, profundidade 570mm  fixado na parede com 01(UMA) bandeja, 08(OITO) organizadores de cabos e 96 conjuntos de parafusos porca/gaiola. Cor Cinza RAL 7032. </t>
  </si>
  <si>
    <t xml:space="preserve">Bandeja de 04 (QUATRO) apoios para Rack padrão 19" tipo gabinete fechado, próprio para cabeamento estruturado de 24 Us, profundidade 570mm. </t>
  </si>
  <si>
    <t>Conector macho RJ 45 - Utilizar  nos patchs cords entre o Rack das Operadoras e Rack de Ativos.</t>
  </si>
  <si>
    <t>Patch cord azul 1,0 mts para o Rack</t>
  </si>
  <si>
    <t>Patch panel CAT5E Plus 24P. Reutilizar os existentes.</t>
  </si>
  <si>
    <t>Régua com 8 tomadas anguladas em 45° para rack 19"</t>
  </si>
  <si>
    <t>Bloco de inserção engate rápido M10 com bastidor completo</t>
  </si>
  <si>
    <t>INSTALAÇÕES TELEFÔNICAS:</t>
  </si>
  <si>
    <t>INFRAESTRUTURA ENTRADA TELEFÔNICA:</t>
  </si>
  <si>
    <t>7.1.1</t>
  </si>
  <si>
    <t>Suporte com estribo e isolador de porcela com parafuso de fixação, tipo AS11. Deverá ser fixado na fachada para ancoragem do cabo de entrada da concessionária de telefônia.</t>
  </si>
  <si>
    <t>7.1.2</t>
  </si>
  <si>
    <t xml:space="preserve">Eletroduto semi pesado de ferro ø 50mm (2"). </t>
  </si>
  <si>
    <t>7.1.3</t>
  </si>
  <si>
    <t>Caixa passagem condulete ø 50 mm com rosca e c/tampa cega.</t>
  </si>
  <si>
    <t>7.1.4</t>
  </si>
  <si>
    <t>Curva longa para Eletroduto ferro ø 50mm.</t>
  </si>
  <si>
    <t>7.1.5</t>
  </si>
  <si>
    <t>7.1.6</t>
  </si>
  <si>
    <t>Patch Panel 24 portas p/ Rack 19"  (Estações de Trabalho)</t>
  </si>
  <si>
    <t>7.1.7</t>
  </si>
  <si>
    <t>Voice Pannel 30P (Ramais)</t>
  </si>
  <si>
    <t>TUBULAÇÃO SECUNDARIA COM ESPERAS TELEFÔNICAS:</t>
  </si>
  <si>
    <t>Canaleta aluminio 73x45 dupla c/ tampa de encaixe - Branca. Utilizar na transição entre a tubulação de 50mm e descida no Rack das Operadoras.</t>
  </si>
  <si>
    <t>Flange específica de canaleta de aluminio 73x45mm - Branco - Referência Dutotec</t>
  </si>
  <si>
    <t>Caixa de sobrepor de chapa de aço com tampa  tipo CPS-30, medindo 302x302x122mm. Utilizar na transição entre a tubulação de 50mm e descida no Rack das Operadoras.</t>
  </si>
  <si>
    <t>8.4</t>
  </si>
  <si>
    <t>Patch Cord 1,0m (Rack) - Cor Verde</t>
  </si>
  <si>
    <t>INFRAESTRUTURA NECESSÁRIA PARA ALARME E CFTV:</t>
  </si>
  <si>
    <t xml:space="preserve"> INFRAESTRUTURA PARA INSTALAÇÃOES DE ALARME</t>
  </si>
  <si>
    <t>9.1.1</t>
  </si>
  <si>
    <t xml:space="preserve"> Quadro de comando de Sobrepor para  Central de Alarme - 600x500x220mm tipo CS. Material a ser fornecido pelo Banco e retirado em nosso depósito na BAGERGS (Av. Getúlio Vargas, 8.201 - Canoas/RS).</t>
  </si>
  <si>
    <t>9.1.2</t>
  </si>
  <si>
    <t xml:space="preserve"> Quadro de comando de Sobrepor - 400x300x200mm tipo Cemar Standard CS. Para  periféricos da Central de Alarme (GPRS e IP) junto da automação.</t>
  </si>
  <si>
    <t>9.1.3</t>
  </si>
  <si>
    <t>Eletroduto semi pesado de ferro ø 25mm (1").</t>
  </si>
  <si>
    <t>9.1.4</t>
  </si>
  <si>
    <t>Caixa passagem condulete ø 25 mm com rosca e c/tampa cega.</t>
  </si>
  <si>
    <t>9.1.5</t>
  </si>
  <si>
    <r>
      <t xml:space="preserve">Cabo para alarme  </t>
    </r>
    <r>
      <rPr>
        <sz val="10"/>
        <rFont val="Calibri"/>
        <family val="2"/>
      </rPr>
      <t>CCI de 10 vias na cor branca em PVC, condutores de bitola 0,5mm2 em cobre eletrolítico estanhados, isolação PVC  cores sólidas.</t>
    </r>
  </si>
  <si>
    <t>9.1.6</t>
  </si>
  <si>
    <t>9.1.7</t>
  </si>
  <si>
    <t>9.1.8</t>
  </si>
  <si>
    <t>Suporte suspensão duplo tirante 3/8" para eletrocalha 100x50mm</t>
  </si>
  <si>
    <t>9.1.9</t>
  </si>
  <si>
    <t>"T" horizontal para eletrocalha ferro lisa 100x50mm.</t>
  </si>
  <si>
    <t>9.1.10</t>
  </si>
  <si>
    <t>9.1.11</t>
  </si>
  <si>
    <t>9.1.12</t>
  </si>
  <si>
    <t>9.1.13</t>
  </si>
  <si>
    <t>9.1.14</t>
  </si>
  <si>
    <t>9.1.15</t>
  </si>
  <si>
    <t>9.1.16</t>
  </si>
  <si>
    <t>9.2</t>
  </si>
  <si>
    <t xml:space="preserve"> INFRAESTRUTURA PARA INSTALAÇÃOES DE CFTV</t>
  </si>
  <si>
    <t>9.2.1</t>
  </si>
  <si>
    <t>Rack para HUB tamanho 12U x 600mm c/ 1 bandeija / IP20 - um organizador de cabos e 64 conjuntos de parafuso e porca gaiola (Completo conf. Item 6.1 do memorial)</t>
  </si>
  <si>
    <t>9.2.2</t>
  </si>
  <si>
    <t>9.2.3</t>
  </si>
  <si>
    <r>
      <t xml:space="preserve">Suporte Dutotec  Ref. DT.66844.10 p/tres blocos com, </t>
    </r>
    <r>
      <rPr>
        <b/>
        <sz val="10"/>
        <rFont val="Calibri"/>
        <family val="2"/>
      </rPr>
      <t>DUAS tomadas tipo bloco NBR.20A Ref. DT.99230.00 (PRETA), mais um bloco cego Ref. DT 99430.00.</t>
    </r>
  </si>
  <si>
    <t>9.2.4</t>
  </si>
  <si>
    <t>9.2.5</t>
  </si>
  <si>
    <t>9.2.6</t>
  </si>
  <si>
    <t>Caixa de sobrepor tipo CPS-15 c/ tampa</t>
  </si>
  <si>
    <t>9.2.7</t>
  </si>
  <si>
    <t>Cabo UTP cat. 6 (isolamento LSZH) cor vermelha conforme memorial</t>
  </si>
  <si>
    <t>9.2.8</t>
  </si>
  <si>
    <t>Espelho para petrolet com Conector RJ45 Fêmea categoria 6 conforme memorial</t>
  </si>
  <si>
    <t>9.2.9</t>
  </si>
  <si>
    <t>Patch Pannel categoria 6 - 24 portas conforme memorial</t>
  </si>
  <si>
    <t>9.2.10</t>
  </si>
  <si>
    <t>Patch Cord Cat.6  Cor Vermelha - 1,0m (Rack e câmeras)</t>
  </si>
  <si>
    <t>9.2.11</t>
  </si>
  <si>
    <t>Régua com 8 tomadas p/ Rack conforme memorial</t>
  </si>
  <si>
    <t>9.2.12</t>
  </si>
  <si>
    <t>Guia/Organizador de cabos para RACK 19"  conforme memorial</t>
  </si>
  <si>
    <t>CORTINA AUTOMATIZADA</t>
  </si>
  <si>
    <t>Cabo unipolar tipo flexível, livre de halogêneo, antichama, 750V, seção 2,5 mm2. Circuito estabilizado da porta automatizada.</t>
  </si>
  <si>
    <t>Derivação lateral p/ eletroduto</t>
  </si>
  <si>
    <t>Eletroduto de ferro 25mm - Para interligação da caixa de comando atrás da máscara com perfilado de elétrica, motor da porta automatizada e complementação da tubulação de alarme.</t>
  </si>
  <si>
    <t>Caixa passagem condulete 25mm c/tampa cega - Para interligação da caixa de comando atrás da máscara com eletrocalha elétrica, motor da porta automatizada e complementação da tubulação de alarme.</t>
  </si>
  <si>
    <t>10.5</t>
  </si>
  <si>
    <t>MiniDisjuntor Monopolar/4,5kA - 16A - tipo 5SL1 Siemens - Circuito Estabilizado porta automatizada.</t>
  </si>
  <si>
    <t>10.6</t>
  </si>
  <si>
    <t>Dispositivo DR 25A sensibilidade 30mA - Tipo Siemens - Circuito Estabilizado porta automatizada.</t>
  </si>
  <si>
    <t>SERVIÇOS COMPLEMENTARES</t>
  </si>
  <si>
    <t>Consulta, encaminhamento, Tramites e Tratativas junto a Concessionária de energia visando o pedido de aumento de carga.</t>
  </si>
  <si>
    <t>Bobina de Rolo de Plastibolha com dimensões de 1,30m x100m. Material para embalagem de material a ser entregue na Bagergs.</t>
  </si>
  <si>
    <t>11.3</t>
  </si>
  <si>
    <t>Desmontagem de infraestrutura de eletrodutos de ferro 25mm, PVC das instalações elétricas, lógicas, de alarme e iluminação existente.</t>
  </si>
  <si>
    <t>11.4</t>
  </si>
  <si>
    <t>Remanejo de ponto telefônico e tomada elétrica na retaguarda dos módulos de caixa.</t>
  </si>
  <si>
    <t>11.5</t>
  </si>
  <si>
    <t>Desmontagem e remontagem de infraestrutura de canaletas dutotec 73x25mm das instalações elétricas e lógicas dos módulos de caixa.</t>
  </si>
  <si>
    <t>11.6</t>
  </si>
  <si>
    <t>Desmontagem e remontagem de infraestrutura de canaletas dutotec 73x25mm das instalações elétricas e lógicas do Móvel Divisor de Sigilo.</t>
  </si>
  <si>
    <t>11.7</t>
  </si>
  <si>
    <t>Desmontagem de infraestrutura de canaletas dutotec 73x25mm das instalações elétricas e lógicas do local da Automação existente.</t>
  </si>
  <si>
    <t>11.8</t>
  </si>
  <si>
    <t>Desmontagem de Rack 16U das Operadoras e Rack 24U dos Ativos do local da Automação existente. Material deverá ser embalado em Plastibolha, identificado o local de origem em folha A4 e ser entregue em nosso depósito na BAGERGS (Av. Getúlio Vargas, 8.201 - Canoas/RS).</t>
  </si>
  <si>
    <t>11.9</t>
  </si>
  <si>
    <t>Desinstalação de DGN.º3 (400x400x120mm) - Sobrepor - Material deverá ser embalado em Plastibolha, identificado o local de origem em folha A4 e ser entregue em nosso depósito na BAGERGS (Av. Getúlio Vargas, 8.201 - Canoas/RS).</t>
  </si>
  <si>
    <t>11.10</t>
  </si>
  <si>
    <t>Desmontagem de infraestrutura de canaletas PVC RD70, extensões elétricas e patch cords das instalações elétricas e lógicas do local das mesas na plataforma. Material deverá ser embalado em Plastibolha, identificado o local de origem em folha A4 e ser entregue em nosso depósito na BAGERGS (Av. Getúlio Vargas, 8.201 - Canoas/RS).</t>
  </si>
  <si>
    <t>11.11</t>
  </si>
  <si>
    <r>
      <t xml:space="preserve">Desmontagem de Suporte Dutotec  Ref. DT.66844.10 p/tres blocos com, </t>
    </r>
    <r>
      <rPr>
        <b/>
        <sz val="10"/>
        <rFont val="Calibri"/>
        <family val="2"/>
      </rPr>
      <t xml:space="preserve">DUAS tomadas tipo bloco NBR.20A Ref. DT.99230.00 (PRETA), mais um bloco cego Ref. DT 99430.00 ou similar. </t>
    </r>
    <r>
      <rPr>
        <sz val="10"/>
        <rFont val="Calibri"/>
        <family val="2"/>
      </rPr>
      <t>Material deverá ser embalado em Plastibolha, identificado o local de origem em folha A4 e ser entregue em nosso depósito na BAGERGS (Av. Getúlio Vargas, 8.201 - Canoas/RS).</t>
    </r>
  </si>
  <si>
    <t>11.12</t>
  </si>
  <si>
    <t>Desmontagem de conjunto de Canaleta de alumínio 73x25 dupla - Pintada (0,25m)  com dois suportes e tampas terminais rebitadas nas pontas, sendo um suporte com duas tomadas pretas 20A e um bloco cego e um suporte com dois RJ 45 fêmea para fonia e lógica mais um bloco cego , instalados embaixo das mesas da plataforma. Material deverá ser embalado em Plastibolha, identificado o local de origem em folha A4 e ser entregue em nosso depósito na BAGERGS (Av. Getúlio Vargas, 8.201 - Canoas/RS).</t>
  </si>
  <si>
    <t>11.13</t>
  </si>
  <si>
    <t>Desmontagem de Suporte Branco para canaleta de aluminio p/tres blocos com, dois blocos c/RJ.45, mais um bloco cego. Material deverá ser embalado em Plastibolha, identificado o local de origem em folha A4 e ser entregue em nosso depósito na BAGERGS (Av. Getúlio Vargas, 8.201 - Canoas/RS).</t>
  </si>
  <si>
    <t>11.14</t>
  </si>
  <si>
    <t>Certificação dos cabos de rede Cat. 5E fonia e lógica</t>
  </si>
  <si>
    <t>11.15</t>
  </si>
  <si>
    <t>Certificação dos cabos de rede Cat. 6 CFTV</t>
  </si>
  <si>
    <t>11.16</t>
  </si>
  <si>
    <t>As built das Instalações Elet./Log./Telefone/Alarme/CFTV em Autocad 2013 ou Superior</t>
  </si>
  <si>
    <t>SUBTOTAL  AUTOMAÇÃO</t>
  </si>
  <si>
    <t>SUBTOTAL OBRAS ELÉTRICAS PARA INSTALAÇÃO DE AGÊNCIA</t>
  </si>
  <si>
    <t>Fornecimento e instalação de unidade condicionadora tipo split, unidade evaporadora tipo Hi Wall, capacidade 12.000 Btu/h, ciclo reverso, tecnologia inverter, 220 V, monofásico. Incluíndo rede frigorígena de cobre (5 metros), isolamento térmico, suporte para condensadora, rede de drenagem térmicamente isolada, interligações elétricas e de comando, ponto de força e disjuntor.</t>
  </si>
  <si>
    <t>PORTAS DE MADEIRA</t>
  </si>
  <si>
    <t>4.12</t>
  </si>
  <si>
    <t>4.13</t>
  </si>
  <si>
    <t>Executar abertura no piso 10 cm de largura x 10 cm de profundidade para enterrar tubulação (2 eletrodutos 3/4").</t>
  </si>
  <si>
    <t xml:space="preserve">Executar abertura no piso para as caixas de passagem que medem 25 x 25 cm de seção com 10 cm de profundidade, para os pontos eletro/lógicos.  </t>
  </si>
  <si>
    <t>Grade interna de ferro chumbada na alvenaria (parede, piso, laje, pilar), com barras redondas verticais de diâmetro 5/8'' a cada 8 cm e barras chatas transversais bitola 1.1/2x5/16" a cada 60cm. Fundo antiferruginoso tipo zarcão e pintura esmalte sintético acetinado na cor branca (ou no padrão existente), conforme projeto. A empresa deverá fornecer um dossiê de instalação, com imagens ilustrativas de todas as etapas de execução da grade. Medidas devem ser conferidas no local.</t>
  </si>
  <si>
    <t>Fornecimento e instalação de placas de forro de fibromineral medindo 1,25 x 0,65 cm.</t>
  </si>
  <si>
    <r>
      <t xml:space="preserve">4. HORÁRIO PARA EXECUÇÃO/ENTREGA: </t>
    </r>
    <r>
      <rPr>
        <sz val="10"/>
        <rFont val="Calibri"/>
        <family val="2"/>
        <scheme val="minor"/>
      </rPr>
      <t>conforme 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</si>
</sst>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"/>
    <numFmt numFmtId="165" formatCode="#,##0.000"/>
    <numFmt numFmtId="166" formatCode="#,##0.00;[Red]#,##0.00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1"/>
      <name val="MS Sans Serif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4">
    <xf numFmtId="0" fontId="0" fillId="0" borderId="0"/>
    <xf numFmtId="0" fontId="4" fillId="0" borderId="0">
      <alignment vertical="center"/>
    </xf>
    <xf numFmtId="0" fontId="4" fillId="0" borderId="0"/>
    <xf numFmtId="0" fontId="3" fillId="0" borderId="1" applyNumberFormat="0" applyFont="0" applyBorder="0" applyAlignment="0"/>
    <xf numFmtId="40" fontId="1" fillId="0" borderId="0" applyFont="0" applyFill="0" applyBorder="0" applyAlignment="0" applyProtection="0"/>
    <xf numFmtId="40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374">
    <xf numFmtId="0" fontId="0" fillId="0" borderId="0" xfId="0"/>
    <xf numFmtId="0" fontId="7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4" fontId="6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49" fontId="7" fillId="0" borderId="0" xfId="0" applyNumberFormat="1" applyFont="1" applyFill="1" applyAlignment="1" applyProtection="1">
      <alignment horizontal="left" vertical="center" wrapText="1"/>
      <protection hidden="1"/>
    </xf>
    <xf numFmtId="165" fontId="7" fillId="0" borderId="0" xfId="0" applyNumberFormat="1" applyFont="1" applyFill="1" applyAlignment="1" applyProtection="1">
      <alignment vertical="center" wrapText="1"/>
      <protection hidden="1"/>
    </xf>
    <xf numFmtId="165" fontId="7" fillId="0" borderId="0" xfId="0" applyNumberFormat="1" applyFont="1" applyFill="1" applyAlignment="1" applyProtection="1">
      <alignment horizontal="right" vertical="center" wrapText="1"/>
      <protection hidden="1"/>
    </xf>
    <xf numFmtId="4" fontId="7" fillId="0" borderId="0" xfId="0" applyNumberFormat="1" applyFont="1" applyFill="1" applyAlignment="1" applyProtection="1">
      <alignment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horizontal="left"/>
      <protection hidden="1"/>
    </xf>
    <xf numFmtId="3" fontId="7" fillId="0" borderId="0" xfId="0" applyNumberFormat="1" applyFont="1" applyFill="1" applyAlignment="1" applyProtection="1">
      <alignment horizontal="center" vertical="center" wrapText="1"/>
      <protection hidden="1"/>
    </xf>
    <xf numFmtId="4" fontId="11" fillId="0" borderId="0" xfId="4" applyNumberFormat="1" applyFont="1" applyFill="1" applyBorder="1" applyAlignment="1" applyProtection="1">
      <alignment vertical="center"/>
      <protection hidden="1"/>
    </xf>
    <xf numFmtId="0" fontId="6" fillId="2" borderId="15" xfId="0" applyNumberFormat="1" applyFont="1" applyFill="1" applyBorder="1" applyAlignment="1" applyProtection="1">
      <alignment horizontal="left" vertical="center"/>
      <protection hidden="1"/>
    </xf>
    <xf numFmtId="1" fontId="7" fillId="0" borderId="14" xfId="0" applyNumberFormat="1" applyFont="1" applyFill="1" applyBorder="1" applyAlignment="1" applyProtection="1">
      <alignment horizontal="left" vertical="top"/>
      <protection hidden="1"/>
    </xf>
    <xf numFmtId="0" fontId="5" fillId="0" borderId="14" xfId="0" applyFont="1" applyFill="1" applyBorder="1" applyAlignment="1" applyProtection="1">
      <alignment vertical="top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" fontId="7" fillId="0" borderId="14" xfId="0" applyNumberFormat="1" applyFont="1" applyFill="1" applyBorder="1" applyAlignment="1" applyProtection="1">
      <alignment horizontal="right" vertical="center"/>
      <protection hidden="1"/>
    </xf>
    <xf numFmtId="2" fontId="7" fillId="0" borderId="14" xfId="0" applyNumberFormat="1" applyFont="1" applyFill="1" applyBorder="1" applyAlignment="1" applyProtection="1">
      <alignment horizontal="right" vertical="center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2" fontId="5" fillId="0" borderId="14" xfId="0" applyNumberFormat="1" applyFont="1" applyFill="1" applyBorder="1" applyAlignment="1" applyProtection="1">
      <alignment vertical="center" wrapText="1"/>
      <protection hidden="1"/>
    </xf>
    <xf numFmtId="2" fontId="7" fillId="0" borderId="14" xfId="0" applyNumberFormat="1" applyFont="1" applyFill="1" applyBorder="1" applyAlignment="1" applyProtection="1">
      <alignment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/>
      <protection hidden="1"/>
    </xf>
    <xf numFmtId="49" fontId="7" fillId="0" borderId="14" xfId="0" applyNumberFormat="1" applyFont="1" applyFill="1" applyBorder="1" applyAlignment="1" applyProtection="1">
      <alignment horizontal="left" vertical="center"/>
      <protection hidden="1"/>
    </xf>
    <xf numFmtId="2" fontId="13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13" fillId="0" borderId="14" xfId="0" applyFont="1" applyFill="1" applyBorder="1" applyAlignment="1" applyProtection="1">
      <alignment horizontal="left" vertical="center" wrapText="1"/>
      <protection hidden="1"/>
    </xf>
    <xf numFmtId="2" fontId="13" fillId="2" borderId="11" xfId="0" applyNumberFormat="1" applyFont="1" applyFill="1" applyBorder="1" applyAlignment="1" applyProtection="1">
      <alignment horizontal="left" vertical="center" wrapText="1"/>
      <protection hidden="1"/>
    </xf>
    <xf numFmtId="3" fontId="6" fillId="2" borderId="16" xfId="0" applyNumberFormat="1" applyFont="1" applyFill="1" applyBorder="1" applyAlignment="1" applyProtection="1">
      <alignment horizontal="left" vertical="center" wrapText="1"/>
      <protection hidden="1"/>
    </xf>
    <xf numFmtId="2" fontId="6" fillId="2" borderId="16" xfId="0" applyNumberFormat="1" applyFont="1" applyFill="1" applyBorder="1" applyAlignment="1" applyProtection="1">
      <alignment horizontal="left" vertical="center" wrapText="1"/>
      <protection hidden="1"/>
    </xf>
    <xf numFmtId="4" fontId="7" fillId="0" borderId="17" xfId="4" applyNumberFormat="1" applyFont="1" applyFill="1" applyBorder="1" applyAlignment="1" applyProtection="1">
      <alignment vertical="center"/>
      <protection hidden="1"/>
    </xf>
    <xf numFmtId="2" fontId="6" fillId="2" borderId="18" xfId="0" applyNumberFormat="1" applyFont="1" applyFill="1" applyBorder="1" applyAlignment="1" applyProtection="1">
      <alignment horizontal="left" vertical="center" wrapText="1"/>
      <protection hidden="1"/>
    </xf>
    <xf numFmtId="4" fontId="7" fillId="0" borderId="19" xfId="4" applyNumberFormat="1" applyFont="1" applyFill="1" applyBorder="1" applyAlignment="1" applyProtection="1">
      <alignment vertical="center"/>
      <protection hidden="1"/>
    </xf>
    <xf numFmtId="164" fontId="7" fillId="0" borderId="20" xfId="0" applyNumberFormat="1" applyFont="1" applyFill="1" applyBorder="1" applyAlignment="1" applyProtection="1">
      <alignment horizontal="center" vertical="top"/>
      <protection hidden="1"/>
    </xf>
    <xf numFmtId="4" fontId="6" fillId="0" borderId="6" xfId="0" applyNumberFormat="1" applyFont="1" applyFill="1" applyBorder="1" applyAlignment="1" applyProtection="1">
      <protection hidden="1"/>
    </xf>
    <xf numFmtId="0" fontId="6" fillId="0" borderId="6" xfId="0" applyFont="1" applyFill="1" applyBorder="1" applyAlignment="1" applyProtection="1">
      <alignment horizontal="left" wrapText="1"/>
      <protection hidden="1"/>
    </xf>
    <xf numFmtId="164" fontId="7" fillId="0" borderId="32" xfId="0" applyNumberFormat="1" applyFont="1" applyFill="1" applyBorder="1" applyAlignment="1" applyProtection="1">
      <alignment horizontal="center" vertical="top"/>
      <protection hidden="1"/>
    </xf>
    <xf numFmtId="49" fontId="6" fillId="0" borderId="14" xfId="0" applyNumberFormat="1" applyFont="1" applyFill="1" applyBorder="1" applyAlignment="1" applyProtection="1">
      <alignment horizontal="left" vertical="center"/>
      <protection hidden="1"/>
    </xf>
    <xf numFmtId="0" fontId="5" fillId="0" borderId="33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right" vertical="center"/>
      <protection hidden="1"/>
    </xf>
    <xf numFmtId="40" fontId="7" fillId="0" borderId="19" xfId="0" applyNumberFormat="1" applyFont="1" applyBorder="1" applyAlignment="1" applyProtection="1">
      <alignment horizontal="right" vertical="center"/>
      <protection hidden="1"/>
    </xf>
    <xf numFmtId="49" fontId="8" fillId="3" borderId="24" xfId="0" applyNumberFormat="1" applyFont="1" applyFill="1" applyBorder="1" applyAlignment="1" applyProtection="1">
      <alignment horizontal="left" vertical="center" wrapText="1"/>
      <protection hidden="1"/>
    </xf>
    <xf numFmtId="4" fontId="8" fillId="3" borderId="24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28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30" xfId="0" applyNumberFormat="1" applyFont="1" applyFill="1" applyBorder="1" applyAlignment="1" applyProtection="1">
      <alignment horizontal="left" vertical="center" wrapText="1"/>
      <protection hidden="1"/>
    </xf>
    <xf numFmtId="4" fontId="8" fillId="3" borderId="30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22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23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31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6" xfId="0" applyNumberFormat="1" applyFont="1" applyFill="1" applyBorder="1" applyAlignment="1" applyProtection="1">
      <alignment horizontal="left" vertical="center"/>
      <protection hidden="1"/>
    </xf>
    <xf numFmtId="0" fontId="13" fillId="3" borderId="6" xfId="0" applyFont="1" applyFill="1" applyBorder="1" applyAlignment="1" applyProtection="1">
      <alignment vertical="top" wrapText="1"/>
      <protection hidden="1"/>
    </xf>
    <xf numFmtId="4" fontId="8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vertical="top" wrapText="1"/>
      <protection hidden="1"/>
    </xf>
    <xf numFmtId="9" fontId="6" fillId="3" borderId="6" xfId="0" applyNumberFormat="1" applyFont="1" applyFill="1" applyBorder="1" applyAlignment="1" applyProtection="1">
      <protection hidden="1"/>
    </xf>
    <xf numFmtId="10" fontId="6" fillId="3" borderId="6" xfId="0" applyNumberFormat="1" applyFont="1" applyFill="1" applyBorder="1" applyAlignment="1" applyProtection="1">
      <alignment horizontal="right" wrapText="1"/>
      <protection hidden="1"/>
    </xf>
    <xf numFmtId="164" fontId="6" fillId="3" borderId="6" xfId="0" applyNumberFormat="1" applyFont="1" applyFill="1" applyBorder="1" applyAlignment="1" applyProtection="1">
      <alignment horizontal="center" vertical="center"/>
      <protection hidden="1"/>
    </xf>
    <xf numFmtId="164" fontId="7" fillId="2" borderId="38" xfId="0" applyNumberFormat="1" applyFont="1" applyFill="1" applyBorder="1" applyAlignment="1" applyProtection="1">
      <alignment horizontal="center" vertical="top"/>
      <protection hidden="1"/>
    </xf>
    <xf numFmtId="164" fontId="6" fillId="3" borderId="11" xfId="0" applyNumberFormat="1" applyFont="1" applyFill="1" applyBorder="1" applyAlignment="1" applyProtection="1">
      <alignment horizontal="center" vertical="center"/>
      <protection hidden="1"/>
    </xf>
    <xf numFmtId="0" fontId="13" fillId="3" borderId="11" xfId="0" applyFont="1" applyFill="1" applyBorder="1" applyAlignment="1" applyProtection="1">
      <alignment vertical="top" wrapText="1"/>
      <protection hidden="1"/>
    </xf>
    <xf numFmtId="165" fontId="7" fillId="3" borderId="12" xfId="0" applyNumberFormat="1" applyFont="1" applyFill="1" applyBorder="1" applyAlignment="1" applyProtection="1">
      <alignment horizontal="center" vertical="top"/>
      <protection hidden="1"/>
    </xf>
    <xf numFmtId="165" fontId="7" fillId="3" borderId="15" xfId="0" applyNumberFormat="1" applyFont="1" applyFill="1" applyBorder="1" applyAlignment="1" applyProtection="1">
      <alignment horizontal="center" vertical="top"/>
      <protection hidden="1"/>
    </xf>
    <xf numFmtId="0" fontId="8" fillId="0" borderId="6" xfId="0" applyFont="1" applyFill="1" applyBorder="1" applyAlignment="1" applyProtection="1">
      <alignment wrapText="1"/>
      <protection hidden="1"/>
    </xf>
    <xf numFmtId="2" fontId="6" fillId="2" borderId="41" xfId="0" applyNumberFormat="1" applyFont="1" applyFill="1" applyBorder="1" applyAlignment="1" applyProtection="1">
      <alignment horizontal="left" vertical="center" wrapText="1"/>
      <protection hidden="1"/>
    </xf>
    <xf numFmtId="4" fontId="7" fillId="0" borderId="42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42" xfId="0" applyNumberFormat="1" applyFont="1" applyFill="1" applyBorder="1" applyAlignment="1" applyProtection="1">
      <alignment horizontal="right" vertical="center"/>
      <protection hidden="1"/>
    </xf>
    <xf numFmtId="2" fontId="7" fillId="0" borderId="43" xfId="0" applyNumberFormat="1" applyFont="1" applyFill="1" applyBorder="1" applyAlignment="1" applyProtection="1">
      <alignment horizontal="right" vertical="center"/>
      <protection hidden="1"/>
    </xf>
    <xf numFmtId="4" fontId="6" fillId="2" borderId="18" xfId="0" applyNumberFormat="1" applyFont="1" applyFill="1" applyBorder="1" applyAlignment="1" applyProtection="1">
      <alignment horizontal="left" vertical="center" wrapText="1"/>
      <protection hidden="1"/>
    </xf>
    <xf numFmtId="4" fontId="7" fillId="0" borderId="19" xfId="0" applyNumberFormat="1" applyFont="1" applyFill="1" applyBorder="1" applyAlignment="1" applyProtection="1">
      <alignment horizontal="right" vertical="center"/>
      <protection hidden="1"/>
    </xf>
    <xf numFmtId="4" fontId="7" fillId="0" borderId="44" xfId="0" applyNumberFormat="1" applyFont="1" applyFill="1" applyBorder="1" applyAlignment="1" applyProtection="1">
      <alignment horizontal="right" vertical="center"/>
      <protection hidden="1"/>
    </xf>
    <xf numFmtId="0" fontId="13" fillId="0" borderId="34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2" fontId="7" fillId="0" borderId="34" xfId="0" applyNumberFormat="1" applyFont="1" applyFill="1" applyBorder="1" applyAlignment="1" applyProtection="1">
      <alignment horizontal="right" vertical="center"/>
      <protection hidden="1"/>
    </xf>
    <xf numFmtId="4" fontId="7" fillId="0" borderId="35" xfId="0" applyNumberFormat="1" applyFont="1" applyFill="1" applyBorder="1" applyAlignment="1" applyProtection="1">
      <alignment horizontal="right" vertical="center"/>
      <protection hidden="1"/>
    </xf>
    <xf numFmtId="4" fontId="7" fillId="0" borderId="35" xfId="4" applyNumberFormat="1" applyFont="1" applyFill="1" applyBorder="1" applyAlignment="1" applyProtection="1">
      <alignment vertical="center"/>
      <protection hidden="1"/>
    </xf>
    <xf numFmtId="49" fontId="7" fillId="0" borderId="33" xfId="0" applyNumberFormat="1" applyFont="1" applyFill="1" applyBorder="1" applyAlignment="1" applyProtection="1">
      <alignment horizontal="left" vertical="center"/>
      <protection hidden="1"/>
    </xf>
    <xf numFmtId="4" fontId="7" fillId="0" borderId="44" xfId="4" applyNumberFormat="1" applyFont="1" applyFill="1" applyBorder="1" applyAlignment="1" applyProtection="1">
      <alignment vertical="center"/>
      <protection hidden="1"/>
    </xf>
    <xf numFmtId="2" fontId="7" fillId="0" borderId="48" xfId="0" applyNumberFormat="1" applyFont="1" applyFill="1" applyBorder="1" applyAlignment="1" applyProtection="1">
      <alignment horizontal="right" vertical="center"/>
      <protection hidden="1"/>
    </xf>
    <xf numFmtId="2" fontId="7" fillId="0" borderId="49" xfId="0" applyNumberFormat="1" applyFont="1" applyFill="1" applyBorder="1" applyAlignment="1" applyProtection="1">
      <alignment horizontal="right" vertical="center"/>
      <protection hidden="1"/>
    </xf>
    <xf numFmtId="0" fontId="5" fillId="0" borderId="34" xfId="0" applyFont="1" applyFill="1" applyBorder="1" applyAlignment="1" applyProtection="1">
      <alignment horizontal="left" vertical="center" wrapText="1"/>
      <protection hidden="1"/>
    </xf>
    <xf numFmtId="49" fontId="7" fillId="0" borderId="49" xfId="0" applyNumberFormat="1" applyFont="1" applyFill="1" applyBorder="1" applyAlignment="1" applyProtection="1">
      <alignment horizontal="left" vertical="center"/>
      <protection hidden="1"/>
    </xf>
    <xf numFmtId="0" fontId="5" fillId="0" borderId="47" xfId="0" applyFont="1" applyFill="1" applyBorder="1" applyAlignment="1" applyProtection="1">
      <alignment horizontal="left" vertical="center" wrapText="1"/>
      <protection hidden="1"/>
    </xf>
    <xf numFmtId="0" fontId="7" fillId="0" borderId="47" xfId="0" applyFont="1" applyFill="1" applyBorder="1" applyAlignment="1" applyProtection="1">
      <alignment horizontal="center" vertical="center" wrapText="1"/>
      <protection hidden="1"/>
    </xf>
    <xf numFmtId="49" fontId="6" fillId="0" borderId="49" xfId="0" applyNumberFormat="1" applyFont="1" applyFill="1" applyBorder="1" applyAlignment="1" applyProtection="1">
      <alignment horizontal="left" vertical="center"/>
      <protection hidden="1"/>
    </xf>
    <xf numFmtId="0" fontId="13" fillId="0" borderId="47" xfId="0" applyFont="1" applyFill="1" applyBorder="1" applyAlignment="1" applyProtection="1">
      <alignment horizontal="left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4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4" fontId="7" fillId="2" borderId="16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6" fillId="2" borderId="16" xfId="0" applyFont="1" applyFill="1" applyBorder="1" applyAlignment="1" applyProtection="1">
      <alignment vertical="center" wrapText="1"/>
      <protection hidden="1"/>
    </xf>
    <xf numFmtId="0" fontId="6" fillId="2" borderId="50" xfId="0" applyFont="1" applyFill="1" applyBorder="1" applyAlignment="1" applyProtection="1">
      <alignment vertical="center" wrapText="1"/>
      <protection hidden="1"/>
    </xf>
    <xf numFmtId="0" fontId="6" fillId="2" borderId="38" xfId="0" applyFont="1" applyFill="1" applyBorder="1" applyAlignment="1" applyProtection="1">
      <alignment vertical="center" wrapText="1"/>
      <protection hidden="1"/>
    </xf>
    <xf numFmtId="0" fontId="6" fillId="2" borderId="18" xfId="0" applyFont="1" applyFill="1" applyBorder="1" applyAlignment="1" applyProtection="1">
      <alignment vertical="center" wrapText="1"/>
      <protection hidden="1"/>
    </xf>
    <xf numFmtId="0" fontId="7" fillId="0" borderId="34" xfId="1" applyFont="1" applyFill="1" applyBorder="1" applyAlignment="1" applyProtection="1">
      <alignment horizontal="left" vertical="top" wrapText="1"/>
      <protection hidden="1"/>
    </xf>
    <xf numFmtId="2" fontId="7" fillId="0" borderId="45" xfId="0" applyNumberFormat="1" applyFont="1" applyFill="1" applyBorder="1" applyAlignment="1" applyProtection="1">
      <alignment horizontal="right" vertical="center"/>
      <protection hidden="1"/>
    </xf>
    <xf numFmtId="164" fontId="0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Font="1" applyBorder="1" applyAlignment="1" applyProtection="1">
      <alignment vertical="top"/>
      <protection hidden="1"/>
    </xf>
    <xf numFmtId="40" fontId="7" fillId="0" borderId="14" xfId="4" applyFont="1" applyFill="1" applyBorder="1" applyAlignment="1" applyProtection="1">
      <alignment horizontal="right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0" fontId="7" fillId="3" borderId="14" xfId="0" applyFont="1" applyFill="1" applyBorder="1" applyAlignment="1" applyProtection="1">
      <alignment vertical="center" wrapText="1"/>
      <protection hidden="1"/>
    </xf>
    <xf numFmtId="0" fontId="22" fillId="3" borderId="14" xfId="0" applyFont="1" applyFill="1" applyBorder="1" applyAlignment="1" applyProtection="1">
      <alignment vertical="center" wrapText="1"/>
      <protection hidden="1"/>
    </xf>
    <xf numFmtId="0" fontId="13" fillId="0" borderId="14" xfId="0" applyFont="1" applyBorder="1" applyAlignment="1" applyProtection="1">
      <alignment vertical="top" wrapText="1"/>
      <protection hidden="1"/>
    </xf>
    <xf numFmtId="0" fontId="7" fillId="0" borderId="14" xfId="0" applyFont="1" applyFill="1" applyBorder="1" applyAlignment="1" applyProtection="1">
      <alignment vertical="top" wrapText="1"/>
      <protection hidden="1"/>
    </xf>
    <xf numFmtId="4" fontId="5" fillId="2" borderId="6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Protection="1">
      <protection hidden="1"/>
    </xf>
    <xf numFmtId="0" fontId="24" fillId="0" borderId="14" xfId="0" applyFont="1" applyBorder="1" applyProtection="1">
      <protection hidden="1"/>
    </xf>
    <xf numFmtId="4" fontId="11" fillId="0" borderId="0" xfId="0" applyNumberFormat="1" applyFont="1" applyFill="1" applyProtection="1">
      <protection hidden="1"/>
    </xf>
    <xf numFmtId="4" fontId="7" fillId="0" borderId="48" xfId="0" applyNumberFormat="1" applyFont="1" applyFill="1" applyBorder="1" applyAlignment="1" applyProtection="1">
      <alignment horizontal="right" vertical="center" wrapText="1"/>
      <protection hidden="1"/>
    </xf>
    <xf numFmtId="164" fontId="12" fillId="3" borderId="6" xfId="0" applyNumberFormat="1" applyFont="1" applyFill="1" applyBorder="1" applyAlignment="1" applyProtection="1">
      <alignment horizontal="center" vertical="top"/>
      <protection hidden="1"/>
    </xf>
    <xf numFmtId="49" fontId="12" fillId="3" borderId="6" xfId="0" applyNumberFormat="1" applyFont="1" applyFill="1" applyBorder="1" applyAlignment="1" applyProtection="1">
      <alignment horizontal="left" vertical="center"/>
      <protection hidden="1"/>
    </xf>
    <xf numFmtId="2" fontId="13" fillId="3" borderId="6" xfId="0" applyNumberFormat="1" applyFont="1" applyFill="1" applyBorder="1" applyAlignment="1" applyProtection="1">
      <alignment horizontal="left" vertical="center" wrapText="1"/>
      <protection hidden="1"/>
    </xf>
    <xf numFmtId="4" fontId="11" fillId="3" borderId="6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6" xfId="0" applyNumberFormat="1" applyFont="1" applyFill="1" applyBorder="1" applyAlignment="1" applyProtection="1">
      <alignment horizontal="left" vertical="center" wrapText="1"/>
      <protection hidden="1"/>
    </xf>
    <xf numFmtId="4" fontId="11" fillId="3" borderId="6" xfId="0" applyNumberFormat="1" applyFont="1" applyFill="1" applyBorder="1" applyAlignment="1" applyProtection="1">
      <alignment horizontal="right"/>
      <protection hidden="1"/>
    </xf>
    <xf numFmtId="4" fontId="11" fillId="3" borderId="6" xfId="4" applyNumberFormat="1" applyFont="1" applyFill="1" applyBorder="1" applyAlignment="1" applyProtection="1">
      <alignment vertical="center"/>
      <protection hidden="1"/>
    </xf>
    <xf numFmtId="164" fontId="6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/>
      <protection hidden="1"/>
    </xf>
    <xf numFmtId="164" fontId="7" fillId="0" borderId="33" xfId="0" applyNumberFormat="1" applyFont="1" applyBorder="1" applyAlignment="1" applyProtection="1">
      <alignment horizontal="center" vertical="center" wrapText="1"/>
      <protection hidden="1"/>
    </xf>
    <xf numFmtId="4" fontId="7" fillId="0" borderId="33" xfId="0" applyNumberFormat="1" applyFont="1" applyFill="1" applyBorder="1" applyAlignment="1" applyProtection="1">
      <alignment horizontal="right" vertical="center" wrapText="1"/>
      <protection hidden="1"/>
    </xf>
    <xf numFmtId="40" fontId="7" fillId="0" borderId="44" xfId="0" applyNumberFormat="1" applyFont="1" applyBorder="1" applyAlignment="1" applyProtection="1">
      <alignment horizontal="right" vertical="center"/>
      <protection hidden="1"/>
    </xf>
    <xf numFmtId="166" fontId="7" fillId="3" borderId="6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3" xfId="0" applyNumberFormat="1" applyFont="1" applyFill="1" applyBorder="1" applyAlignment="1" applyProtection="1">
      <alignment horizontal="right" vertical="center"/>
      <protection hidden="1"/>
    </xf>
    <xf numFmtId="2" fontId="14" fillId="3" borderId="6" xfId="0" applyNumberFormat="1" applyFont="1" applyFill="1" applyBorder="1" applyAlignment="1" applyProtection="1">
      <alignment horizontal="left" vertical="center" wrapText="1"/>
      <protection hidden="1"/>
    </xf>
    <xf numFmtId="3" fontId="11" fillId="3" borderId="6" xfId="0" applyNumberFormat="1" applyFont="1" applyFill="1" applyBorder="1" applyAlignment="1" applyProtection="1">
      <alignment horizontal="left" vertical="center" wrapText="1"/>
      <protection hidden="1"/>
    </xf>
    <xf numFmtId="4" fontId="7" fillId="0" borderId="14" xfId="0" applyNumberFormat="1" applyFont="1" applyBorder="1" applyAlignment="1" applyProtection="1">
      <alignment horizontal="left" vertical="center" wrapText="1"/>
      <protection hidden="1"/>
    </xf>
    <xf numFmtId="4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4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45" xfId="0" applyNumberFormat="1" applyFont="1" applyBorder="1" applyAlignment="1" applyProtection="1">
      <alignment horizontal="center" vertical="center" wrapText="1"/>
      <protection hidden="1"/>
    </xf>
    <xf numFmtId="4" fontId="7" fillId="0" borderId="14" xfId="4" applyNumberFormat="1" applyFont="1" applyBorder="1" applyAlignment="1" applyProtection="1">
      <alignment horizontal="center" vertical="center"/>
      <protection hidden="1"/>
    </xf>
    <xf numFmtId="4" fontId="7" fillId="0" borderId="14" xfId="4" applyNumberFormat="1" applyFont="1" applyFill="1" applyBorder="1" applyAlignment="1" applyProtection="1">
      <alignment horizontal="center" vertical="center"/>
      <protection hidden="1"/>
    </xf>
    <xf numFmtId="40" fontId="7" fillId="0" borderId="14" xfId="0" applyNumberFormat="1" applyFont="1" applyBorder="1" applyAlignment="1" applyProtection="1">
      <alignment horizontal="right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4" fontId="16" fillId="3" borderId="6" xfId="0" applyNumberFormat="1" applyFont="1" applyFill="1" applyBorder="1" applyAlignment="1" applyProtection="1">
      <alignment horizontal="center" vertical="center"/>
      <protection hidden="1"/>
    </xf>
    <xf numFmtId="0" fontId="16" fillId="3" borderId="6" xfId="0" applyFont="1" applyFill="1" applyBorder="1" applyAlignment="1" applyProtection="1">
      <alignment horizontal="center" vertical="center"/>
      <protection hidden="1"/>
    </xf>
    <xf numFmtId="4" fontId="16" fillId="3" borderId="6" xfId="0" applyNumberFormat="1" applyFont="1" applyFill="1" applyBorder="1" applyAlignment="1" applyProtection="1">
      <alignment vertical="center"/>
      <protection hidden="1"/>
    </xf>
    <xf numFmtId="4" fontId="16" fillId="3" borderId="9" xfId="0" applyNumberFormat="1" applyFont="1" applyFill="1" applyBorder="1" applyAlignment="1" applyProtection="1">
      <alignment vertical="center"/>
      <protection hidden="1"/>
    </xf>
    <xf numFmtId="40" fontId="16" fillId="3" borderId="6" xfId="4" applyFont="1" applyFill="1" applyBorder="1" applyAlignment="1" applyProtection="1">
      <alignment vertical="center"/>
      <protection hidden="1"/>
    </xf>
    <xf numFmtId="4" fontId="16" fillId="3" borderId="7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6" fillId="3" borderId="38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left" vertical="center" wrapText="1"/>
      <protection hidden="1"/>
    </xf>
    <xf numFmtId="0" fontId="6" fillId="3" borderId="16" xfId="0" applyFont="1" applyFill="1" applyBorder="1" applyAlignment="1" applyProtection="1">
      <alignment wrapText="1"/>
      <protection hidden="1"/>
    </xf>
    <xf numFmtId="1" fontId="6" fillId="3" borderId="16" xfId="0" applyNumberFormat="1" applyFont="1" applyFill="1" applyBorder="1" applyAlignment="1" applyProtection="1">
      <alignment horizontal="center" wrapText="1"/>
      <protection hidden="1"/>
    </xf>
    <xf numFmtId="0" fontId="6" fillId="3" borderId="16" xfId="0" applyFont="1" applyFill="1" applyBorder="1" applyAlignment="1" applyProtection="1">
      <alignment horizontal="center" wrapText="1"/>
      <protection hidden="1"/>
    </xf>
    <xf numFmtId="4" fontId="6" fillId="3" borderId="16" xfId="0" applyNumberFormat="1" applyFont="1" applyFill="1" applyBorder="1" applyAlignment="1" applyProtection="1">
      <alignment horizontal="right" wrapText="1"/>
      <protection hidden="1"/>
    </xf>
    <xf numFmtId="4" fontId="6" fillId="3" borderId="50" xfId="0" applyNumberFormat="1" applyFont="1" applyFill="1" applyBorder="1" applyAlignment="1" applyProtection="1">
      <alignment horizontal="right" wrapText="1"/>
      <protection hidden="1"/>
    </xf>
    <xf numFmtId="4" fontId="6" fillId="3" borderId="35" xfId="0" applyNumberFormat="1" applyFont="1" applyFill="1" applyBorder="1" applyAlignment="1" applyProtection="1">
      <alignment horizontal="right" wrapText="1"/>
      <protection hidden="1"/>
    </xf>
    <xf numFmtId="4" fontId="6" fillId="3" borderId="41" xfId="0" applyNumberFormat="1" applyFont="1" applyFill="1" applyBorder="1" applyAlignment="1" applyProtection="1">
      <alignment horizontal="right" wrapText="1"/>
      <protection hidden="1"/>
    </xf>
    <xf numFmtId="4" fontId="6" fillId="3" borderId="18" xfId="0" applyNumberFormat="1" applyFont="1" applyFill="1" applyBorder="1" applyAlignment="1" applyProtection="1">
      <alignment horizontal="right" wrapText="1"/>
      <protection hidden="1"/>
    </xf>
    <xf numFmtId="0" fontId="7" fillId="0" borderId="14" xfId="0" applyFont="1" applyFill="1" applyBorder="1" applyAlignment="1" applyProtection="1">
      <alignment horizontal="justify" vertical="center" wrapText="1"/>
      <protection hidden="1"/>
    </xf>
    <xf numFmtId="4" fontId="7" fillId="0" borderId="53" xfId="0" applyNumberFormat="1" applyFont="1" applyFill="1" applyBorder="1" applyAlignment="1" applyProtection="1">
      <alignment horizontal="right" vertical="center" wrapText="1"/>
      <protection hidden="1"/>
    </xf>
    <xf numFmtId="166" fontId="7" fillId="3" borderId="40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33" xfId="0" applyFont="1" applyFill="1" applyBorder="1" applyAlignment="1" applyProtection="1">
      <alignment horizontal="justify" vertical="top" wrapText="1"/>
      <protection hidden="1"/>
    </xf>
    <xf numFmtId="4" fontId="7" fillId="3" borderId="46" xfId="0" applyNumberFormat="1" applyFont="1" applyFill="1" applyBorder="1" applyAlignment="1" applyProtection="1">
      <alignment horizontal="right" vertical="center"/>
      <protection hidden="1"/>
    </xf>
    <xf numFmtId="4" fontId="7" fillId="0" borderId="64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wrapText="1"/>
      <protection hidden="1"/>
    </xf>
    <xf numFmtId="1" fontId="6" fillId="3" borderId="6" xfId="0" applyNumberFormat="1" applyFont="1" applyFill="1" applyBorder="1" applyAlignment="1" applyProtection="1">
      <alignment horizontal="center" wrapText="1"/>
      <protection hidden="1"/>
    </xf>
    <xf numFmtId="0" fontId="6" fillId="3" borderId="6" xfId="0" applyFont="1" applyFill="1" applyBorder="1" applyAlignment="1" applyProtection="1">
      <alignment horizontal="center" wrapText="1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3" borderId="55" xfId="0" applyFont="1" applyFill="1" applyBorder="1" applyAlignment="1" applyProtection="1">
      <alignment horizontal="center" vertical="center"/>
      <protection hidden="1"/>
    </xf>
    <xf numFmtId="0" fontId="6" fillId="3" borderId="55" xfId="0" applyFont="1" applyFill="1" applyBorder="1" applyAlignment="1" applyProtection="1">
      <alignment wrapText="1"/>
      <protection hidden="1"/>
    </xf>
    <xf numFmtId="2" fontId="6" fillId="3" borderId="55" xfId="0" applyNumberFormat="1" applyFont="1" applyFill="1" applyBorder="1" applyAlignment="1" applyProtection="1">
      <alignment horizontal="center" vertical="top"/>
      <protection hidden="1"/>
    </xf>
    <xf numFmtId="0" fontId="6" fillId="3" borderId="55" xfId="0" applyFont="1" applyFill="1" applyBorder="1" applyAlignment="1" applyProtection="1">
      <alignment horizontal="center" vertical="top"/>
      <protection hidden="1"/>
    </xf>
    <xf numFmtId="4" fontId="6" fillId="3" borderId="55" xfId="0" applyNumberFormat="1" applyFont="1" applyFill="1" applyBorder="1" applyAlignment="1" applyProtection="1">
      <alignment vertical="top"/>
      <protection hidden="1"/>
    </xf>
    <xf numFmtId="4" fontId="6" fillId="3" borderId="56" xfId="0" applyNumberFormat="1" applyFont="1" applyFill="1" applyBorder="1" applyAlignment="1" applyProtection="1">
      <alignment vertical="top"/>
      <protection hidden="1"/>
    </xf>
    <xf numFmtId="40" fontId="6" fillId="3" borderId="57" xfId="4" applyFont="1" applyFill="1" applyBorder="1" applyAlignment="1" applyProtection="1">
      <alignment vertical="top"/>
      <protection hidden="1"/>
    </xf>
    <xf numFmtId="4" fontId="6" fillId="3" borderId="58" xfId="0" applyNumberFormat="1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7" fillId="0" borderId="59" xfId="0" applyFont="1" applyBorder="1" applyAlignment="1" applyProtection="1">
      <alignment horizontal="center" vertical="center" wrapText="1"/>
      <protection hidden="1"/>
    </xf>
    <xf numFmtId="0" fontId="7" fillId="0" borderId="52" xfId="0" applyNumberFormat="1" applyFont="1" applyBorder="1" applyAlignment="1" applyProtection="1">
      <alignment horizontal="center" vertical="center"/>
      <protection hidden="1"/>
    </xf>
    <xf numFmtId="2" fontId="7" fillId="3" borderId="36" xfId="0" applyNumberFormat="1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 applyProtection="1">
      <alignment horizontal="center" vertical="center"/>
      <protection hidden="1"/>
    </xf>
    <xf numFmtId="40" fontId="7" fillId="0" borderId="35" xfId="0" applyNumberFormat="1" applyFont="1" applyBorder="1" applyAlignment="1" applyProtection="1">
      <alignment horizontal="right" vertical="center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7" fillId="0" borderId="14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 wrapText="1"/>
      <protection hidden="1"/>
    </xf>
    <xf numFmtId="2" fontId="7" fillId="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1" fillId="0" borderId="32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3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1" fillId="3" borderId="32" xfId="0" applyFont="1" applyFill="1" applyBorder="1" applyAlignment="1" applyProtection="1">
      <alignment vertical="center"/>
      <protection hidden="1"/>
    </xf>
    <xf numFmtId="0" fontId="6" fillId="0" borderId="14" xfId="0" applyNumberFormat="1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1" fontId="7" fillId="3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34" xfId="0" applyNumberFormat="1" applyFont="1" applyBorder="1" applyAlignment="1" applyProtection="1">
      <alignment vertical="top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4" fontId="5" fillId="0" borderId="34" xfId="0" applyNumberFormat="1" applyFont="1" applyBorder="1" applyAlignment="1" applyProtection="1">
      <alignment vertical="center" wrapText="1"/>
      <protection hidden="1"/>
    </xf>
    <xf numFmtId="0" fontId="0" fillId="0" borderId="32" xfId="0" applyBorder="1" applyAlignment="1" applyProtection="1">
      <alignment vertical="center"/>
      <protection hidden="1"/>
    </xf>
    <xf numFmtId="4" fontId="7" fillId="3" borderId="14" xfId="0" applyNumberFormat="1" applyFont="1" applyFill="1" applyBorder="1" applyAlignment="1" applyProtection="1">
      <alignment horizontal="center" vertical="center"/>
      <protection hidden="1"/>
    </xf>
    <xf numFmtId="164" fontId="1" fillId="0" borderId="32" xfId="0" applyNumberFormat="1" applyFont="1" applyBorder="1" applyAlignment="1" applyProtection="1">
      <alignment horizontal="center" vertical="center"/>
      <protection hidden="1"/>
    </xf>
    <xf numFmtId="4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2" fontId="5" fillId="3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0" fontId="5" fillId="0" borderId="19" xfId="0" applyNumberFormat="1" applyFont="1" applyBorder="1" applyAlignment="1" applyProtection="1">
      <alignment horizontal="right" vertical="center"/>
      <protection hidden="1"/>
    </xf>
    <xf numFmtId="164" fontId="19" fillId="0" borderId="61" xfId="0" applyNumberFormat="1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vertical="top"/>
      <protection hidden="1"/>
    </xf>
    <xf numFmtId="0" fontId="18" fillId="3" borderId="14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40" fontId="7" fillId="0" borderId="37" xfId="0" applyNumberFormat="1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7" fillId="0" borderId="33" xfId="0" applyNumberFormat="1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left" vertical="center" wrapText="1"/>
      <protection hidden="1"/>
    </xf>
    <xf numFmtId="2" fontId="7" fillId="3" borderId="33" xfId="0" applyNumberFormat="1" applyFont="1" applyFill="1" applyBorder="1" applyAlignment="1" applyProtection="1">
      <alignment horizontal="center" vertical="center"/>
      <protection hidden="1"/>
    </xf>
    <xf numFmtId="0" fontId="7" fillId="0" borderId="49" xfId="0" applyFont="1" applyFill="1" applyBorder="1" applyAlignment="1" applyProtection="1">
      <alignment horizontal="center" vertical="center"/>
      <protection hidden="1"/>
    </xf>
    <xf numFmtId="40" fontId="7" fillId="0" borderId="66" xfId="0" applyNumberFormat="1" applyFont="1" applyBorder="1" applyAlignment="1" applyProtection="1">
      <alignment horizontal="right"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top" wrapText="1"/>
      <protection hidden="1"/>
    </xf>
    <xf numFmtId="2" fontId="0" fillId="3" borderId="6" xfId="0" applyNumberFormat="1" applyFill="1" applyBorder="1" applyAlignment="1" applyProtection="1">
      <alignment horizontal="center" vertical="top"/>
      <protection hidden="1"/>
    </xf>
    <xf numFmtId="0" fontId="0" fillId="0" borderId="6" xfId="0" applyFill="1" applyBorder="1" applyAlignment="1" applyProtection="1">
      <alignment horizontal="center" vertical="top"/>
      <protection hidden="1"/>
    </xf>
    <xf numFmtId="4" fontId="6" fillId="0" borderId="6" xfId="0" applyNumberFormat="1" applyFont="1" applyBorder="1" applyAlignment="1" applyProtection="1">
      <alignment horizontal="right" vertical="center" wrapText="1"/>
      <protection hidden="1"/>
    </xf>
    <xf numFmtId="4" fontId="6" fillId="0" borderId="6" xfId="4" applyNumberFormat="1" applyFont="1" applyBorder="1" applyAlignment="1" applyProtection="1">
      <alignment horizontal="right" vertical="center" wrapText="1"/>
      <protection hidden="1"/>
    </xf>
    <xf numFmtId="0" fontId="0" fillId="3" borderId="67" xfId="0" applyFill="1" applyBorder="1" applyAlignment="1" applyProtection="1">
      <alignment vertical="center"/>
      <protection hidden="1"/>
    </xf>
    <xf numFmtId="0" fontId="6" fillId="0" borderId="34" xfId="0" applyNumberFormat="1" applyFont="1" applyBorder="1" applyAlignment="1" applyProtection="1">
      <alignment horizontal="left" vertical="center"/>
      <protection hidden="1"/>
    </xf>
    <xf numFmtId="0" fontId="6" fillId="3" borderId="34" xfId="0" applyFont="1" applyFill="1" applyBorder="1" applyAlignment="1" applyProtection="1">
      <alignment vertical="center" wrapText="1"/>
      <protection hidden="1"/>
    </xf>
    <xf numFmtId="2" fontId="18" fillId="3" borderId="34" xfId="0" applyNumberFormat="1" applyFont="1" applyFill="1" applyBorder="1" applyAlignment="1" applyProtection="1">
      <alignment horizontal="center" vertical="top"/>
      <protection hidden="1"/>
    </xf>
    <xf numFmtId="0" fontId="18" fillId="3" borderId="34" xfId="0" applyFont="1" applyFill="1" applyBorder="1" applyAlignment="1" applyProtection="1">
      <alignment horizontal="center" vertical="top"/>
      <protection hidden="1"/>
    </xf>
    <xf numFmtId="4" fontId="18" fillId="3" borderId="34" xfId="0" applyNumberFormat="1" applyFont="1" applyFill="1" applyBorder="1" applyAlignment="1" applyProtection="1">
      <alignment vertical="top"/>
      <protection hidden="1"/>
    </xf>
    <xf numFmtId="4" fontId="18" fillId="3" borderId="52" xfId="0" applyNumberFormat="1" applyFont="1" applyFill="1" applyBorder="1" applyAlignment="1" applyProtection="1">
      <alignment vertical="top"/>
      <protection hidden="1"/>
    </xf>
    <xf numFmtId="4" fontId="18" fillId="3" borderId="35" xfId="4" applyNumberFormat="1" applyFont="1" applyFill="1" applyBorder="1" applyAlignment="1" applyProtection="1">
      <alignment vertical="top"/>
      <protection hidden="1"/>
    </xf>
    <xf numFmtId="0" fontId="6" fillId="3" borderId="14" xfId="0" applyFont="1" applyFill="1" applyBorder="1" applyAlignment="1" applyProtection="1">
      <alignment vertical="top" wrapText="1"/>
      <protection hidden="1"/>
    </xf>
    <xf numFmtId="2" fontId="1" fillId="3" borderId="14" xfId="0" applyNumberFormat="1" applyFont="1" applyFill="1" applyBorder="1" applyAlignment="1" applyProtection="1">
      <alignment horizontal="center" vertical="top"/>
      <protection hidden="1"/>
    </xf>
    <xf numFmtId="0" fontId="1" fillId="3" borderId="14" xfId="0" applyFont="1" applyFill="1" applyBorder="1" applyAlignment="1" applyProtection="1">
      <alignment horizontal="center" vertical="top"/>
      <protection hidden="1"/>
    </xf>
    <xf numFmtId="4" fontId="1" fillId="3" borderId="14" xfId="0" applyNumberFormat="1" applyFont="1" applyFill="1" applyBorder="1" applyAlignment="1" applyProtection="1">
      <alignment vertical="top"/>
      <protection hidden="1"/>
    </xf>
    <xf numFmtId="4" fontId="1" fillId="3" borderId="48" xfId="0" applyNumberFormat="1" applyFont="1" applyFill="1" applyBorder="1" applyAlignment="1" applyProtection="1">
      <alignment vertical="top"/>
      <protection hidden="1"/>
    </xf>
    <xf numFmtId="4" fontId="1" fillId="3" borderId="19" xfId="4" applyNumberFormat="1" applyFont="1" applyFill="1" applyBorder="1" applyAlignment="1" applyProtection="1">
      <alignment vertical="top"/>
      <protection hidden="1"/>
    </xf>
    <xf numFmtId="4" fontId="5" fillId="3" borderId="14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2" fontId="5" fillId="3" borderId="14" xfId="4" applyNumberFormat="1" applyFont="1" applyFill="1" applyBorder="1" applyAlignment="1" applyProtection="1">
      <alignment horizontal="center" vertical="center" wrapText="1"/>
      <protection hidden="1"/>
    </xf>
    <xf numFmtId="4" fontId="5" fillId="3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2" fontId="5" fillId="3" borderId="14" xfId="0" applyNumberFormat="1" applyFont="1" applyFill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1" fillId="0" borderId="32" xfId="0" applyFont="1" applyBorder="1" applyAlignment="1" applyProtection="1">
      <alignment vertical="top"/>
      <protection hidden="1"/>
    </xf>
    <xf numFmtId="164" fontId="1" fillId="0" borderId="32" xfId="0" applyNumberFormat="1" applyFont="1" applyBorder="1" applyAlignment="1" applyProtection="1">
      <alignment horizontal="center" vertical="top"/>
      <protection hidden="1"/>
    </xf>
    <xf numFmtId="0" fontId="0" fillId="0" borderId="60" xfId="0" applyBorder="1" applyAlignment="1" applyProtection="1">
      <alignment vertical="center" wrapText="1"/>
      <protection hidden="1"/>
    </xf>
    <xf numFmtId="4" fontId="5" fillId="0" borderId="14" xfId="0" applyNumberFormat="1" applyFont="1" applyFill="1" applyBorder="1" applyAlignment="1" applyProtection="1">
      <alignment horizontal="left" vertical="top" wrapText="1"/>
      <protection hidden="1"/>
    </xf>
    <xf numFmtId="2" fontId="5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vertical="top" wrapText="1"/>
      <protection hidden="1"/>
    </xf>
    <xf numFmtId="0" fontId="5" fillId="3" borderId="14" xfId="0" applyFont="1" applyFill="1" applyBorder="1" applyAlignment="1" applyProtection="1">
      <alignment horizontal="center" vertical="top"/>
      <protection hidden="1"/>
    </xf>
    <xf numFmtId="4" fontId="5" fillId="3" borderId="14" xfId="0" applyNumberFormat="1" applyFont="1" applyFill="1" applyBorder="1" applyAlignment="1" applyProtection="1">
      <alignment horizontal="center" vertical="top"/>
      <protection hidden="1"/>
    </xf>
    <xf numFmtId="2" fontId="5" fillId="3" borderId="33" xfId="0" applyNumberFormat="1" applyFont="1" applyFill="1" applyBorder="1" applyAlignment="1" applyProtection="1">
      <alignment horizontal="center" vertical="top"/>
      <protection hidden="1"/>
    </xf>
    <xf numFmtId="0" fontId="5" fillId="0" borderId="33" xfId="0" applyFont="1" applyBorder="1" applyAlignment="1" applyProtection="1">
      <alignment horizontal="center" vertical="top"/>
      <protection hidden="1"/>
    </xf>
    <xf numFmtId="0" fontId="1" fillId="0" borderId="39" xfId="0" applyFont="1" applyBorder="1" applyAlignment="1" applyProtection="1">
      <alignment vertical="center"/>
      <protection hidden="1"/>
    </xf>
    <xf numFmtId="0" fontId="5" fillId="0" borderId="14" xfId="0" applyNumberFormat="1" applyFont="1" applyBorder="1" applyAlignment="1" applyProtection="1">
      <alignment horizontal="center" vertical="center"/>
      <protection hidden="1"/>
    </xf>
    <xf numFmtId="164" fontId="1" fillId="0" borderId="39" xfId="0" applyNumberFormat="1" applyFont="1" applyBorder="1" applyAlignment="1" applyProtection="1">
      <alignment horizontal="left" vertical="center" wrapText="1"/>
      <protection hidden="1"/>
    </xf>
    <xf numFmtId="0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top"/>
      <protection hidden="1"/>
    </xf>
    <xf numFmtId="164" fontId="0" fillId="0" borderId="39" xfId="0" applyNumberFormat="1" applyBorder="1" applyAlignment="1" applyProtection="1">
      <alignment horizontal="center" vertical="top"/>
      <protection hidden="1"/>
    </xf>
    <xf numFmtId="0" fontId="5" fillId="0" borderId="14" xfId="0" applyNumberFormat="1" applyFont="1" applyBorder="1" applyAlignment="1" applyProtection="1">
      <alignment horizontal="center" vertical="top"/>
      <protection hidden="1"/>
    </xf>
    <xf numFmtId="2" fontId="13" fillId="3" borderId="14" xfId="0" applyNumberFormat="1" applyFont="1" applyFill="1" applyBorder="1" applyAlignment="1" applyProtection="1">
      <alignment horizontal="center" vertical="top"/>
      <protection hidden="1"/>
    </xf>
    <xf numFmtId="0" fontId="13" fillId="3" borderId="14" xfId="0" applyFont="1" applyFill="1" applyBorder="1" applyAlignment="1" applyProtection="1">
      <alignment horizontal="center" vertical="top"/>
      <protection hidden="1"/>
    </xf>
    <xf numFmtId="0" fontId="7" fillId="0" borderId="14" xfId="0" applyNumberFormat="1" applyFont="1" applyBorder="1" applyAlignment="1" applyProtection="1">
      <alignment horizontal="left" vertical="center"/>
      <protection hidden="1"/>
    </xf>
    <xf numFmtId="164" fontId="1" fillId="3" borderId="32" xfId="0" applyNumberFormat="1" applyFont="1" applyFill="1" applyBorder="1" applyAlignment="1" applyProtection="1">
      <alignment horizontal="center" vertical="center"/>
      <protection hidden="1"/>
    </xf>
    <xf numFmtId="4" fontId="13" fillId="0" borderId="14" xfId="0" applyNumberFormat="1" applyFont="1" applyFill="1" applyBorder="1" applyAlignment="1" applyProtection="1">
      <alignment horizontal="left" vertical="center" wrapText="1"/>
      <protection hidden="1"/>
    </xf>
    <xf numFmtId="2" fontId="20" fillId="3" borderId="62" xfId="0" applyNumberFormat="1" applyFont="1" applyFill="1" applyBorder="1" applyAlignment="1" applyProtection="1">
      <alignment horizontal="center" vertical="center"/>
      <protection hidden="1"/>
    </xf>
    <xf numFmtId="0" fontId="20" fillId="0" borderId="62" xfId="0" applyFont="1" applyBorder="1" applyAlignment="1" applyProtection="1">
      <alignment horizontal="center" vertical="center"/>
      <protection hidden="1"/>
    </xf>
    <xf numFmtId="2" fontId="5" fillId="3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1" fillId="0" borderId="39" xfId="0" applyNumberFormat="1" applyFont="1" applyBorder="1" applyAlignment="1" applyProtection="1">
      <alignment horizontal="center" vertical="center"/>
      <protection hidden="1"/>
    </xf>
    <xf numFmtId="2" fontId="5" fillId="3" borderId="34" xfId="0" applyNumberFormat="1" applyFont="1" applyFill="1" applyBorder="1" applyAlignment="1" applyProtection="1">
      <alignment horizontal="center" vertical="top"/>
      <protection hidden="1"/>
    </xf>
    <xf numFmtId="4" fontId="5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4" applyNumberFormat="1" applyFont="1" applyFill="1" applyBorder="1" applyAlignment="1" applyProtection="1">
      <alignment horizontal="center" vertical="center"/>
      <protection hidden="1"/>
    </xf>
    <xf numFmtId="40" fontId="5" fillId="0" borderId="14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5" fillId="0" borderId="14" xfId="0" applyNumberFormat="1" applyFont="1" applyBorder="1" applyAlignment="1" applyProtection="1">
      <alignment horizontal="left" vertical="center" wrapText="1"/>
      <protection hidden="1"/>
    </xf>
    <xf numFmtId="4" fontId="5" fillId="3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4" applyNumberFormat="1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top"/>
      <protection hidden="1"/>
    </xf>
    <xf numFmtId="4" fontId="5" fillId="0" borderId="34" xfId="0" applyNumberFormat="1" applyFont="1" applyFill="1" applyBorder="1" applyAlignment="1" applyProtection="1">
      <alignment vertical="center" wrapText="1"/>
      <protection hidden="1"/>
    </xf>
    <xf numFmtId="164" fontId="23" fillId="3" borderId="60" xfId="0" applyNumberFormat="1" applyFont="1" applyFill="1" applyBorder="1" applyAlignment="1" applyProtection="1">
      <alignment horizontal="center" vertical="top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4" fontId="7" fillId="3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39" xfId="4" applyNumberFormat="1" applyFont="1" applyFill="1" applyBorder="1" applyAlignment="1" applyProtection="1">
      <alignment horizontal="right" vertical="center"/>
      <protection hidden="1"/>
    </xf>
    <xf numFmtId="4" fontId="5" fillId="0" borderId="33" xfId="0" applyNumberFormat="1" applyFont="1" applyBorder="1" applyAlignment="1" applyProtection="1">
      <alignment horizontal="left" vertical="center" wrapText="1"/>
      <protection hidden="1"/>
    </xf>
    <xf numFmtId="4" fontId="5" fillId="3" borderId="33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33" xfId="0" applyNumberFormat="1" applyFont="1" applyBorder="1" applyAlignment="1" applyProtection="1">
      <alignment horizontal="center" vertical="center"/>
      <protection hidden="1"/>
    </xf>
    <xf numFmtId="40" fontId="5" fillId="0" borderId="44" xfId="0" applyNumberFormat="1" applyFont="1" applyBorder="1" applyAlignment="1" applyProtection="1">
      <alignment horizontal="right"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1" fontId="0" fillId="3" borderId="6" xfId="0" applyNumberFormat="1" applyFill="1" applyBorder="1" applyAlignment="1" applyProtection="1">
      <alignment horizontal="left" vertical="top"/>
      <protection hidden="1"/>
    </xf>
    <xf numFmtId="2" fontId="5" fillId="3" borderId="6" xfId="0" applyNumberFormat="1" applyFont="1" applyFill="1" applyBorder="1" applyAlignment="1" applyProtection="1">
      <alignment horizontal="center" vertical="top"/>
      <protection hidden="1"/>
    </xf>
    <xf numFmtId="0" fontId="5" fillId="3" borderId="6" xfId="0" applyFont="1" applyFill="1" applyBorder="1" applyAlignment="1" applyProtection="1">
      <alignment horizontal="center" vertical="top"/>
      <protection hidden="1"/>
    </xf>
    <xf numFmtId="4" fontId="13" fillId="3" borderId="6" xfId="0" applyNumberFormat="1" applyFont="1" applyFill="1" applyBorder="1" applyAlignment="1" applyProtection="1">
      <alignment vertical="top"/>
      <protection hidden="1"/>
    </xf>
    <xf numFmtId="4" fontId="13" fillId="3" borderId="6" xfId="4" applyNumberFormat="1" applyFont="1" applyFill="1" applyBorder="1" applyAlignment="1" applyProtection="1">
      <alignment vertical="top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1" fontId="7" fillId="0" borderId="6" xfId="0" applyNumberFormat="1" applyFont="1" applyBorder="1" applyAlignment="1" applyProtection="1">
      <alignment horizontal="center" vertical="center" wrapText="1"/>
      <protection hidden="1"/>
    </xf>
    <xf numFmtId="4" fontId="6" fillId="0" borderId="6" xfId="0" applyNumberFormat="1" applyFont="1" applyBorder="1" applyAlignment="1" applyProtection="1">
      <alignment vertical="center" wrapText="1"/>
      <protection hidden="1"/>
    </xf>
    <xf numFmtId="2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6" xfId="4" applyNumberFormat="1" applyFont="1" applyFill="1" applyBorder="1" applyAlignment="1" applyProtection="1">
      <alignment horizontal="right" wrapText="1"/>
      <protection hidden="1"/>
    </xf>
    <xf numFmtId="40" fontId="0" fillId="0" borderId="0" xfId="0" applyNumberFormat="1" applyProtection="1">
      <protection hidden="1"/>
    </xf>
    <xf numFmtId="2" fontId="7" fillId="0" borderId="33" xfId="0" applyNumberFormat="1" applyFont="1" applyFill="1" applyBorder="1" applyAlignment="1" applyProtection="1">
      <alignment horizontal="center" vertical="center"/>
      <protection hidden="1"/>
    </xf>
    <xf numFmtId="2" fontId="7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4" xfId="0" applyNumberFormat="1" applyFont="1" applyFill="1" applyBorder="1" applyAlignment="1" applyProtection="1">
      <alignment horizontal="right" vertical="center"/>
      <protection locked="0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2" fontId="7" fillId="0" borderId="33" xfId="0" applyNumberFormat="1" applyFont="1" applyFill="1" applyBorder="1" applyAlignment="1" applyProtection="1">
      <alignment horizontal="right" vertical="center"/>
      <protection locked="0"/>
    </xf>
    <xf numFmtId="2" fontId="7" fillId="0" borderId="49" xfId="0" applyNumberFormat="1" applyFont="1" applyFill="1" applyBorder="1" applyAlignment="1" applyProtection="1">
      <alignment horizontal="right" vertical="center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4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4" xfId="0" applyNumberFormat="1" applyFont="1" applyFill="1" applyBorder="1" applyAlignment="1" applyProtection="1">
      <alignment vertical="top" wrapText="1"/>
      <protection locked="0"/>
    </xf>
    <xf numFmtId="43" fontId="7" fillId="0" borderId="14" xfId="0" applyNumberFormat="1" applyFont="1" applyFill="1" applyBorder="1" applyAlignment="1" applyProtection="1">
      <alignment vertical="center" wrapText="1"/>
      <protection locked="0"/>
    </xf>
    <xf numFmtId="43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33" xfId="0" applyNumberFormat="1" applyFont="1" applyFill="1" applyBorder="1" applyAlignment="1" applyProtection="1">
      <alignment vertical="center" wrapText="1"/>
      <protection locked="0"/>
    </xf>
    <xf numFmtId="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8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69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11" fillId="3" borderId="9" xfId="0" applyFont="1" applyFill="1" applyBorder="1" applyAlignment="1" applyProtection="1">
      <alignment horizontal="center" vertical="center" wrapText="1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165" fontId="7" fillId="3" borderId="9" xfId="0" applyNumberFormat="1" applyFont="1" applyFill="1" applyBorder="1" applyAlignment="1" applyProtection="1">
      <alignment horizontal="center" vertical="top"/>
      <protection hidden="1"/>
    </xf>
    <xf numFmtId="165" fontId="7" fillId="3" borderId="10" xfId="0" applyNumberFormat="1" applyFont="1" applyFill="1" applyBorder="1" applyAlignment="1" applyProtection="1">
      <alignment horizontal="center" vertical="top"/>
      <protection hidden="1"/>
    </xf>
    <xf numFmtId="165" fontId="7" fillId="3" borderId="7" xfId="0" applyNumberFormat="1" applyFont="1" applyFill="1" applyBorder="1" applyAlignment="1" applyProtection="1">
      <alignment horizontal="center" vertical="top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15" fillId="3" borderId="24" xfId="0" applyFont="1" applyFill="1" applyBorder="1" applyAlignment="1" applyProtection="1">
      <alignment horizontal="center" vertical="center" wrapText="1"/>
      <protection hidden="1"/>
    </xf>
    <xf numFmtId="0" fontId="15" fillId="3" borderId="30" xfId="0" applyFont="1" applyFill="1" applyBorder="1" applyAlignment="1" applyProtection="1">
      <alignment horizontal="center" vertical="center" wrapText="1"/>
      <protection hidden="1"/>
    </xf>
    <xf numFmtId="4" fontId="8" fillId="3" borderId="21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25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24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30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24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30" xfId="0" applyNumberFormat="1" applyFont="1" applyFill="1" applyBorder="1" applyAlignment="1" applyProtection="1">
      <alignment horizontal="center" vertical="center" wrapText="1"/>
      <protection hidden="1"/>
    </xf>
  </cellXfs>
  <cellStyles count="44"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29" builtinId="9" hidden="1"/>
    <cellStyle name="Hiperlink Visitado" xfId="30" builtinId="9" hidden="1"/>
    <cellStyle name="Hiperlink Visitado" xfId="31" builtinId="9" hidden="1"/>
    <cellStyle name="Hiperlink Visitado" xfId="32" builtinId="9" hidden="1"/>
    <cellStyle name="Hiperlink Visitado" xfId="33" builtinId="9" hidden="1"/>
    <cellStyle name="Hiperlink Visitado" xfId="34" builtinId="9" hidden="1"/>
    <cellStyle name="Hiperlink Visitado" xfId="35" builtinId="9" hidden="1"/>
    <cellStyle name="Hiperlink Visitado" xfId="36" builtinId="9" hidden="1"/>
    <cellStyle name="Hiperlink Visitado" xfId="37" builtinId="9" hidden="1"/>
    <cellStyle name="Hiperlink Visitado" xfId="38" builtinId="9" hidden="1"/>
    <cellStyle name="Hiperlink Visitado" xfId="39" builtinId="9" hidden="1"/>
    <cellStyle name="Hiperlink Visitado" xfId="40" builtinId="9" hidden="1"/>
    <cellStyle name="Hiperlink Visitado" xfId="41" builtinId="9" hidden="1"/>
    <cellStyle name="Hiperlink Visitado" xfId="42" builtinId="9" hidden="1"/>
    <cellStyle name="Normal" xfId="0" builtinId="0"/>
    <cellStyle name="Normal 2" xfId="1"/>
    <cellStyle name="Normal 5" xfId="2"/>
    <cellStyle name="Normal 5 2" xfId="43"/>
    <cellStyle name="planilhas" xfId="3"/>
    <cellStyle name="Vírgula" xfId="4" builtinId="3"/>
    <cellStyle name="Vírgula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80</xdr:row>
      <xdr:rowOff>0</xdr:rowOff>
    </xdr:from>
    <xdr:to>
      <xdr:col>2</xdr:col>
      <xdr:colOff>485775</xdr:colOff>
      <xdr:row>80</xdr:row>
      <xdr:rowOff>85725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895350" y="290607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485775</xdr:colOff>
      <xdr:row>81</xdr:row>
      <xdr:rowOff>133350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895350" y="2906077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82</xdr:row>
      <xdr:rowOff>219075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895350" y="29060775"/>
          <a:ext cx="438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82</xdr:row>
      <xdr:rowOff>19050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895350" y="29060775"/>
          <a:ext cx="43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82</xdr:row>
      <xdr:rowOff>9525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895350" y="29060775"/>
          <a:ext cx="438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82</xdr:row>
      <xdr:rowOff>9525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895350" y="29060775"/>
          <a:ext cx="438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82</xdr:row>
      <xdr:rowOff>28575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895350" y="29060775"/>
          <a:ext cx="438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81</xdr:row>
      <xdr:rowOff>38100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895350" y="29060775"/>
          <a:ext cx="438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81</xdr:row>
      <xdr:rowOff>38100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895350" y="29060775"/>
          <a:ext cx="438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82</xdr:row>
      <xdr:rowOff>19050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895350" y="29060775"/>
          <a:ext cx="43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82</xdr:row>
      <xdr:rowOff>19050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95350" y="29060775"/>
          <a:ext cx="43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438150</xdr:colOff>
      <xdr:row>82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895350" y="29060775"/>
          <a:ext cx="438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238125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895350" y="2906077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80</xdr:row>
      <xdr:rowOff>0</xdr:rowOff>
    </xdr:from>
    <xdr:to>
      <xdr:col>2</xdr:col>
      <xdr:colOff>495300</xdr:colOff>
      <xdr:row>82</xdr:row>
      <xdr:rowOff>95250</xdr:rowOff>
    </xdr:to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952500" y="29060775"/>
          <a:ext cx="438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80</xdr:row>
      <xdr:rowOff>0</xdr:rowOff>
    </xdr:from>
    <xdr:to>
      <xdr:col>2</xdr:col>
      <xdr:colOff>523875</xdr:colOff>
      <xdr:row>82</xdr:row>
      <xdr:rowOff>123825</xdr:rowOff>
    </xdr:to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895350" y="29060775"/>
          <a:ext cx="523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6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6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8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91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9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05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14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20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21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2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34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35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42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4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5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64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7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7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87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8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94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995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9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02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0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0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10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17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24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31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32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3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3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47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5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54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61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62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6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6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76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77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8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84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91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92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0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98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099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106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107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112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113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120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104775</xdr:rowOff>
    </xdr:to>
    <xdr:sp macro="" textlink="">
      <xdr:nvSpPr>
        <xdr:cNvPr id="1121" name="AutoShape 2"/>
        <xdr:cNvSpPr>
          <a:spLocks noChangeAspect="1" noChangeArrowheads="1"/>
        </xdr:cNvSpPr>
      </xdr:nvSpPr>
      <xdr:spPr bwMode="auto">
        <a:xfrm>
          <a:off x="895350" y="29060775"/>
          <a:ext cx="533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114300</xdr:rowOff>
    </xdr:to>
    <xdr:sp macro="" textlink="">
      <xdr:nvSpPr>
        <xdr:cNvPr id="11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80</xdr:row>
      <xdr:rowOff>0</xdr:rowOff>
    </xdr:from>
    <xdr:to>
      <xdr:col>2</xdr:col>
      <xdr:colOff>523875</xdr:colOff>
      <xdr:row>82</xdr:row>
      <xdr:rowOff>142875</xdr:rowOff>
    </xdr:to>
    <xdr:sp macro="" textlink="">
      <xdr:nvSpPr>
        <xdr:cNvPr id="1126" name="AutoShape 2"/>
        <xdr:cNvSpPr>
          <a:spLocks noChangeAspect="1" noChangeArrowheads="1"/>
        </xdr:cNvSpPr>
      </xdr:nvSpPr>
      <xdr:spPr bwMode="auto">
        <a:xfrm>
          <a:off x="895350" y="29060775"/>
          <a:ext cx="523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1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1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2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2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3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3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152400</xdr:rowOff>
    </xdr:to>
    <xdr:sp macro="" textlink="">
      <xdr:nvSpPr>
        <xdr:cNvPr id="14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142875</xdr:rowOff>
    </xdr:to>
    <xdr:sp macro="" textlink="">
      <xdr:nvSpPr>
        <xdr:cNvPr id="14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4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4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4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4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4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4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4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5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5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5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5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5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5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5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5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5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5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6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6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6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6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6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6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6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6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6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6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7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7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7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7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7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7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7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7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7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7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8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8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8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8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8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8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8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8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8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8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9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9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9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9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9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69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9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9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9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69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0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0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0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0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0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0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0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0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0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0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10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1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1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1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1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1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1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1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1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1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2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2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2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2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24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25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2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2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2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2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3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3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32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33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3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3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36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37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38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39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4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4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42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43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44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45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46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123825</xdr:rowOff>
    </xdr:to>
    <xdr:sp macro="" textlink="">
      <xdr:nvSpPr>
        <xdr:cNvPr id="1747" name="AutoShape 2"/>
        <xdr:cNvSpPr>
          <a:spLocks noChangeAspect="1" noChangeArrowheads="1"/>
        </xdr:cNvSpPr>
      </xdr:nvSpPr>
      <xdr:spPr bwMode="auto">
        <a:xfrm>
          <a:off x="895350" y="29060775"/>
          <a:ext cx="533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48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49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50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533400</xdr:colOff>
      <xdr:row>82</xdr:row>
      <xdr:rowOff>133350</xdr:rowOff>
    </xdr:to>
    <xdr:sp macro="" textlink="">
      <xdr:nvSpPr>
        <xdr:cNvPr id="1751" name="AutoShape 2"/>
        <xdr:cNvSpPr>
          <a:spLocks noChangeAspect="1" noChangeArrowheads="1"/>
        </xdr:cNvSpPr>
      </xdr:nvSpPr>
      <xdr:spPr bwMode="auto">
        <a:xfrm>
          <a:off x="895350" y="2906077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52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53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54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5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5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57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58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59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60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61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62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63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64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65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66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6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6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69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0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1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2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3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4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5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6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7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78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79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80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1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2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3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4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5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6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7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8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89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90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91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792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93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94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95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96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97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98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799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00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01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02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803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804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05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06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07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08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09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10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11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12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13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14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815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816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17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18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19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20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21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22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23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24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25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26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827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247650</xdr:rowOff>
    </xdr:to>
    <xdr:sp macro="" textlink="">
      <xdr:nvSpPr>
        <xdr:cNvPr id="1828" name="AutoShape 2"/>
        <xdr:cNvSpPr>
          <a:spLocks noChangeAspect="1" noChangeArrowheads="1"/>
        </xdr:cNvSpPr>
      </xdr:nvSpPr>
      <xdr:spPr bwMode="auto">
        <a:xfrm>
          <a:off x="895350" y="290607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29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30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257175</xdr:rowOff>
    </xdr:to>
    <xdr:sp macro="" textlink="">
      <xdr:nvSpPr>
        <xdr:cNvPr id="1831" name="AutoShape 2"/>
        <xdr:cNvSpPr>
          <a:spLocks noChangeAspect="1" noChangeArrowheads="1"/>
        </xdr:cNvSpPr>
      </xdr:nvSpPr>
      <xdr:spPr bwMode="auto">
        <a:xfrm>
          <a:off x="895350" y="29060775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80</xdr:row>
      <xdr:rowOff>0</xdr:rowOff>
    </xdr:from>
    <xdr:to>
      <xdr:col>2</xdr:col>
      <xdr:colOff>495300</xdr:colOff>
      <xdr:row>82</xdr:row>
      <xdr:rowOff>257175</xdr:rowOff>
    </xdr:to>
    <xdr:sp macro="" textlink="">
      <xdr:nvSpPr>
        <xdr:cNvPr id="1832" name="AutoShape 2"/>
        <xdr:cNvSpPr>
          <a:spLocks noChangeAspect="1" noChangeArrowheads="1"/>
        </xdr:cNvSpPr>
      </xdr:nvSpPr>
      <xdr:spPr bwMode="auto">
        <a:xfrm>
          <a:off x="952500" y="29060775"/>
          <a:ext cx="438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3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3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3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36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37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3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3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4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48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49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5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60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61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6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72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73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7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84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85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8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96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897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8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899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4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5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6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07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908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85725</xdr:rowOff>
    </xdr:to>
    <xdr:sp macro="" textlink="">
      <xdr:nvSpPr>
        <xdr:cNvPr id="1909" name="AutoShape 2"/>
        <xdr:cNvSpPr>
          <a:spLocks noChangeAspect="1" noChangeArrowheads="1"/>
        </xdr:cNvSpPr>
      </xdr:nvSpPr>
      <xdr:spPr bwMode="auto">
        <a:xfrm>
          <a:off x="895350" y="29060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10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11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12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80</xdr:row>
      <xdr:rowOff>0</xdr:rowOff>
    </xdr:from>
    <xdr:to>
      <xdr:col>2</xdr:col>
      <xdr:colOff>447675</xdr:colOff>
      <xdr:row>82</xdr:row>
      <xdr:rowOff>95250</xdr:rowOff>
    </xdr:to>
    <xdr:sp macro="" textlink="">
      <xdr:nvSpPr>
        <xdr:cNvPr id="1913" name="AutoShape 2"/>
        <xdr:cNvSpPr>
          <a:spLocks noChangeAspect="1" noChangeArrowheads="1"/>
        </xdr:cNvSpPr>
      </xdr:nvSpPr>
      <xdr:spPr bwMode="auto">
        <a:xfrm>
          <a:off x="895350" y="29060775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485775</xdr:colOff>
      <xdr:row>85</xdr:row>
      <xdr:rowOff>85725</xdr:rowOff>
    </xdr:to>
    <xdr:sp macro="" textlink="">
      <xdr:nvSpPr>
        <xdr:cNvPr id="1914" name="AutoShape 1"/>
        <xdr:cNvSpPr>
          <a:spLocks noChangeAspect="1" noChangeArrowheads="1"/>
        </xdr:cNvSpPr>
      </xdr:nvSpPr>
      <xdr:spPr bwMode="auto">
        <a:xfrm>
          <a:off x="752475" y="15982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485775</xdr:colOff>
      <xdr:row>86</xdr:row>
      <xdr:rowOff>133350</xdr:rowOff>
    </xdr:to>
    <xdr:sp macro="" textlink="">
      <xdr:nvSpPr>
        <xdr:cNvPr id="1915" name="AutoShape 4"/>
        <xdr:cNvSpPr>
          <a:spLocks noChangeAspect="1" noChangeArrowheads="1"/>
        </xdr:cNvSpPr>
      </xdr:nvSpPr>
      <xdr:spPr bwMode="auto">
        <a:xfrm>
          <a:off x="752475" y="15982950"/>
          <a:ext cx="485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88</xdr:row>
      <xdr:rowOff>57150</xdr:rowOff>
    </xdr:to>
    <xdr:sp macro="" textlink="">
      <xdr:nvSpPr>
        <xdr:cNvPr id="1916" name="AutoShape 2"/>
        <xdr:cNvSpPr>
          <a:spLocks noChangeAspect="1" noChangeArrowheads="1"/>
        </xdr:cNvSpPr>
      </xdr:nvSpPr>
      <xdr:spPr bwMode="auto">
        <a:xfrm>
          <a:off x="752475" y="15982950"/>
          <a:ext cx="438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87</xdr:row>
      <xdr:rowOff>19050</xdr:rowOff>
    </xdr:to>
    <xdr:sp macro="" textlink="">
      <xdr:nvSpPr>
        <xdr:cNvPr id="1917" name="AutoShape 2"/>
        <xdr:cNvSpPr>
          <a:spLocks noChangeAspect="1" noChangeArrowheads="1"/>
        </xdr:cNvSpPr>
      </xdr:nvSpPr>
      <xdr:spPr bwMode="auto">
        <a:xfrm>
          <a:off x="752475" y="15982950"/>
          <a:ext cx="438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87</xdr:row>
      <xdr:rowOff>9525</xdr:rowOff>
    </xdr:to>
    <xdr:sp macro="" textlink="">
      <xdr:nvSpPr>
        <xdr:cNvPr id="1918" name="AutoShape 2"/>
        <xdr:cNvSpPr>
          <a:spLocks noChangeAspect="1" noChangeArrowheads="1"/>
        </xdr:cNvSpPr>
      </xdr:nvSpPr>
      <xdr:spPr bwMode="auto">
        <a:xfrm>
          <a:off x="752475" y="15982950"/>
          <a:ext cx="438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87</xdr:row>
      <xdr:rowOff>9525</xdr:rowOff>
    </xdr:to>
    <xdr:sp macro="" textlink="">
      <xdr:nvSpPr>
        <xdr:cNvPr id="1919" name="AutoShape 2"/>
        <xdr:cNvSpPr>
          <a:spLocks noChangeAspect="1" noChangeArrowheads="1"/>
        </xdr:cNvSpPr>
      </xdr:nvSpPr>
      <xdr:spPr bwMode="auto">
        <a:xfrm>
          <a:off x="752475" y="15982950"/>
          <a:ext cx="438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87</xdr:row>
      <xdr:rowOff>28575</xdr:rowOff>
    </xdr:to>
    <xdr:sp macro="" textlink="">
      <xdr:nvSpPr>
        <xdr:cNvPr id="1920" name="AutoShape 2"/>
        <xdr:cNvSpPr>
          <a:spLocks noChangeAspect="1" noChangeArrowheads="1"/>
        </xdr:cNvSpPr>
      </xdr:nvSpPr>
      <xdr:spPr bwMode="auto">
        <a:xfrm>
          <a:off x="752475" y="15982950"/>
          <a:ext cx="438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86</xdr:row>
      <xdr:rowOff>38100</xdr:rowOff>
    </xdr:to>
    <xdr:sp macro="" textlink="">
      <xdr:nvSpPr>
        <xdr:cNvPr id="1921" name="AutoShape 2"/>
        <xdr:cNvSpPr>
          <a:spLocks noChangeAspect="1" noChangeArrowheads="1"/>
        </xdr:cNvSpPr>
      </xdr:nvSpPr>
      <xdr:spPr bwMode="auto">
        <a:xfrm>
          <a:off x="752475" y="15982950"/>
          <a:ext cx="438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86</xdr:row>
      <xdr:rowOff>38100</xdr:rowOff>
    </xdr:to>
    <xdr:sp macro="" textlink="">
      <xdr:nvSpPr>
        <xdr:cNvPr id="1922" name="AutoShape 2"/>
        <xdr:cNvSpPr>
          <a:spLocks noChangeAspect="1" noChangeArrowheads="1"/>
        </xdr:cNvSpPr>
      </xdr:nvSpPr>
      <xdr:spPr bwMode="auto">
        <a:xfrm>
          <a:off x="752475" y="15982950"/>
          <a:ext cx="438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87</xdr:row>
      <xdr:rowOff>19050</xdr:rowOff>
    </xdr:to>
    <xdr:sp macro="" textlink="">
      <xdr:nvSpPr>
        <xdr:cNvPr id="1923" name="AutoShape 2"/>
        <xdr:cNvSpPr>
          <a:spLocks noChangeAspect="1" noChangeArrowheads="1"/>
        </xdr:cNvSpPr>
      </xdr:nvSpPr>
      <xdr:spPr bwMode="auto">
        <a:xfrm>
          <a:off x="752475" y="15982950"/>
          <a:ext cx="438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87</xdr:row>
      <xdr:rowOff>19050</xdr:rowOff>
    </xdr:to>
    <xdr:sp macro="" textlink="">
      <xdr:nvSpPr>
        <xdr:cNvPr id="1924" name="AutoShape 2"/>
        <xdr:cNvSpPr>
          <a:spLocks noChangeAspect="1" noChangeArrowheads="1"/>
        </xdr:cNvSpPr>
      </xdr:nvSpPr>
      <xdr:spPr bwMode="auto">
        <a:xfrm>
          <a:off x="752475" y="15982950"/>
          <a:ext cx="438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438150</xdr:colOff>
      <xdr:row>87</xdr:row>
      <xdr:rowOff>28575</xdr:rowOff>
    </xdr:to>
    <xdr:sp macro="" textlink="">
      <xdr:nvSpPr>
        <xdr:cNvPr id="1925" name="AutoShape 2"/>
        <xdr:cNvSpPr>
          <a:spLocks noChangeAspect="1" noChangeArrowheads="1"/>
        </xdr:cNvSpPr>
      </xdr:nvSpPr>
      <xdr:spPr bwMode="auto">
        <a:xfrm>
          <a:off x="752475" y="15982950"/>
          <a:ext cx="438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2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2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2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29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30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3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4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41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42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4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4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4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4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4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4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4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5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5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5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53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54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5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5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5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5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5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6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6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6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6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6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65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66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6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6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6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7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7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7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7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7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7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7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77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78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7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8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89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1990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199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0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001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002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0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0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0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0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0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0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0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10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11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1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1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1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1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1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1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1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1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2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2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22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23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2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2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2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2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2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2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3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3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3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3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34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35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3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3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3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3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4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4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4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4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4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4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46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47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4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4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5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5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5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5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5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5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5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58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59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6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70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71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7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7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7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7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7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7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7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7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8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8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82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083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8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8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8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08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8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8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9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091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092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9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9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9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9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9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9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09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0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0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0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03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04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0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0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0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0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0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1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1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1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1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1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15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16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1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1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1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2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2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2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2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2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2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2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27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28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2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3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39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40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4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5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51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52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5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5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5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5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5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5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5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6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6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6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63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164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6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6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6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16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6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7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7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172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173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7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7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7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7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7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7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8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8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8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8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184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185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8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8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8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8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9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9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9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9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9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9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196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197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9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19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0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0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0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0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0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0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0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0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208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209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1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220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221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2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2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2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2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2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2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2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2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3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3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232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233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3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3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3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3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3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3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4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4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4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4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244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76200</xdr:rowOff>
    </xdr:to>
    <xdr:sp macro="" textlink="">
      <xdr:nvSpPr>
        <xdr:cNvPr id="2245" name="AutoShape 2"/>
        <xdr:cNvSpPr>
          <a:spLocks noChangeAspect="1" noChangeArrowheads="1"/>
        </xdr:cNvSpPr>
      </xdr:nvSpPr>
      <xdr:spPr bwMode="auto">
        <a:xfrm>
          <a:off x="752475" y="159829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4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4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4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224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5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5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5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253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254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5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5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5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5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5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6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6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6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6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6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265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266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6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6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6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7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7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7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7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7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7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7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277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278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7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8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289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290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29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0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01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02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0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0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0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0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0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0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0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1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1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1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13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14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1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1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1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1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1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2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2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2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2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2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25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26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2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2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2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85</xdr:row>
      <xdr:rowOff>0</xdr:rowOff>
    </xdr:from>
    <xdr:to>
      <xdr:col>2</xdr:col>
      <xdr:colOff>495300</xdr:colOff>
      <xdr:row>87</xdr:row>
      <xdr:rowOff>95250</xdr:rowOff>
    </xdr:to>
    <xdr:sp macro="" textlink="">
      <xdr:nvSpPr>
        <xdr:cNvPr id="2330" name="AutoShape 2"/>
        <xdr:cNvSpPr>
          <a:spLocks noChangeAspect="1" noChangeArrowheads="1"/>
        </xdr:cNvSpPr>
      </xdr:nvSpPr>
      <xdr:spPr bwMode="auto">
        <a:xfrm>
          <a:off x="809625" y="159829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3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3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3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34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35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3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3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3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3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4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4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4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4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4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4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46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47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4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4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5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5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5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5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5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5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5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5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58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59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6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70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71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7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7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7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7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7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7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7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7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8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8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82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83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8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8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8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8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8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8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9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9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9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9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94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395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9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9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9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39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0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0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0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0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0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0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406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2407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0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0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1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241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85</xdr:row>
      <xdr:rowOff>0</xdr:rowOff>
    </xdr:from>
    <xdr:to>
      <xdr:col>2</xdr:col>
      <xdr:colOff>523875</xdr:colOff>
      <xdr:row>87</xdr:row>
      <xdr:rowOff>123825</xdr:rowOff>
    </xdr:to>
    <xdr:sp macro="" textlink="">
      <xdr:nvSpPr>
        <xdr:cNvPr id="2412" name="AutoShape 2"/>
        <xdr:cNvSpPr>
          <a:spLocks noChangeAspect="1" noChangeArrowheads="1"/>
        </xdr:cNvSpPr>
      </xdr:nvSpPr>
      <xdr:spPr bwMode="auto">
        <a:xfrm>
          <a:off x="752475" y="15982950"/>
          <a:ext cx="523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4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4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5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5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6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6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27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27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7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7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8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8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29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29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104775</xdr:rowOff>
    </xdr:to>
    <xdr:sp macro="" textlink="">
      <xdr:nvSpPr>
        <xdr:cNvPr id="30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114300</xdr:rowOff>
    </xdr:to>
    <xdr:sp macro="" textlink="">
      <xdr:nvSpPr>
        <xdr:cNvPr id="30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85</xdr:row>
      <xdr:rowOff>0</xdr:rowOff>
    </xdr:from>
    <xdr:to>
      <xdr:col>2</xdr:col>
      <xdr:colOff>523875</xdr:colOff>
      <xdr:row>87</xdr:row>
      <xdr:rowOff>142875</xdr:rowOff>
    </xdr:to>
    <xdr:sp macro="" textlink="">
      <xdr:nvSpPr>
        <xdr:cNvPr id="3038" name="AutoShape 2"/>
        <xdr:cNvSpPr>
          <a:spLocks noChangeAspect="1" noChangeArrowheads="1"/>
        </xdr:cNvSpPr>
      </xdr:nvSpPr>
      <xdr:spPr bwMode="auto">
        <a:xfrm>
          <a:off x="752475" y="15982950"/>
          <a:ext cx="523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0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0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1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1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2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2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152400</xdr:rowOff>
    </xdr:to>
    <xdr:sp macro="" textlink="">
      <xdr:nvSpPr>
        <xdr:cNvPr id="33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142875</xdr:rowOff>
    </xdr:to>
    <xdr:sp macro="" textlink="">
      <xdr:nvSpPr>
        <xdr:cNvPr id="33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3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3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3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3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3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4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4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6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6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6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6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6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6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7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7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7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7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7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7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7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7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7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7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8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8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8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8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8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8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8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8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8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8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9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9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9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9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9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9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9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9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59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59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0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0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0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0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0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0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0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0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0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0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1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1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1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1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1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1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1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1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1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1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2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2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22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2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2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2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2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2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2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2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3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3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3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3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3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3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36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37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3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3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4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4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4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4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44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45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4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4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48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49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50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51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5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5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54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55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56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57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58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123825</xdr:rowOff>
    </xdr:to>
    <xdr:sp macro="" textlink="">
      <xdr:nvSpPr>
        <xdr:cNvPr id="3659" name="AutoShape 2"/>
        <xdr:cNvSpPr>
          <a:spLocks noChangeAspect="1" noChangeArrowheads="1"/>
        </xdr:cNvSpPr>
      </xdr:nvSpPr>
      <xdr:spPr bwMode="auto">
        <a:xfrm>
          <a:off x="752475" y="15982950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60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61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62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533400</xdr:colOff>
      <xdr:row>87</xdr:row>
      <xdr:rowOff>133350</xdr:rowOff>
    </xdr:to>
    <xdr:sp macro="" textlink="">
      <xdr:nvSpPr>
        <xdr:cNvPr id="3663" name="AutoShape 2"/>
        <xdr:cNvSpPr>
          <a:spLocks noChangeAspect="1" noChangeArrowheads="1"/>
        </xdr:cNvSpPr>
      </xdr:nvSpPr>
      <xdr:spPr bwMode="auto">
        <a:xfrm>
          <a:off x="752475" y="1598295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64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65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66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66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66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69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0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1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2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3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4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5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6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7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78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67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68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1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2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3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4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5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6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7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8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89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90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691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692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93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94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95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96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97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98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699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00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01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02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703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704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05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06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07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08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09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10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11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12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13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14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715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716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17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18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19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20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21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22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23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24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25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26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727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728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29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0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1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2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3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4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5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6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7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38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739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85725</xdr:rowOff>
    </xdr:to>
    <xdr:sp macro="" textlink="">
      <xdr:nvSpPr>
        <xdr:cNvPr id="3740" name="AutoShape 2"/>
        <xdr:cNvSpPr>
          <a:spLocks noChangeAspect="1" noChangeArrowheads="1"/>
        </xdr:cNvSpPr>
      </xdr:nvSpPr>
      <xdr:spPr bwMode="auto">
        <a:xfrm>
          <a:off x="752475" y="15982950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41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42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88</xdr:row>
      <xdr:rowOff>95250</xdr:rowOff>
    </xdr:to>
    <xdr:sp macro="" textlink="">
      <xdr:nvSpPr>
        <xdr:cNvPr id="3743" name="AutoShape 2"/>
        <xdr:cNvSpPr>
          <a:spLocks noChangeAspect="1" noChangeArrowheads="1"/>
        </xdr:cNvSpPr>
      </xdr:nvSpPr>
      <xdr:spPr bwMode="auto">
        <a:xfrm>
          <a:off x="752475" y="15982950"/>
          <a:ext cx="447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85</xdr:row>
      <xdr:rowOff>0</xdr:rowOff>
    </xdr:from>
    <xdr:to>
      <xdr:col>2</xdr:col>
      <xdr:colOff>495300</xdr:colOff>
      <xdr:row>88</xdr:row>
      <xdr:rowOff>95250</xdr:rowOff>
    </xdr:to>
    <xdr:sp macro="" textlink="">
      <xdr:nvSpPr>
        <xdr:cNvPr id="3744" name="AutoShape 2"/>
        <xdr:cNvSpPr>
          <a:spLocks noChangeAspect="1" noChangeArrowheads="1"/>
        </xdr:cNvSpPr>
      </xdr:nvSpPr>
      <xdr:spPr bwMode="auto">
        <a:xfrm>
          <a:off x="809625" y="15982950"/>
          <a:ext cx="438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4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4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4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48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49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5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60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61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6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6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6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6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6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6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6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6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7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7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72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73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7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7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7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7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7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7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8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8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8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8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84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85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8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8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8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8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9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9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9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9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9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9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96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797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9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79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0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0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0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0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0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0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0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0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808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809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0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1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6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7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8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19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820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85725</xdr:rowOff>
    </xdr:to>
    <xdr:sp macro="" textlink="">
      <xdr:nvSpPr>
        <xdr:cNvPr id="3821" name="AutoShape 2"/>
        <xdr:cNvSpPr>
          <a:spLocks noChangeAspect="1" noChangeArrowheads="1"/>
        </xdr:cNvSpPr>
      </xdr:nvSpPr>
      <xdr:spPr bwMode="auto">
        <a:xfrm>
          <a:off x="752475" y="159829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22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23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24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85</xdr:row>
      <xdr:rowOff>0</xdr:rowOff>
    </xdr:from>
    <xdr:to>
      <xdr:col>2</xdr:col>
      <xdr:colOff>447675</xdr:colOff>
      <xdr:row>87</xdr:row>
      <xdr:rowOff>95250</xdr:rowOff>
    </xdr:to>
    <xdr:sp macro="" textlink="">
      <xdr:nvSpPr>
        <xdr:cNvPr id="3825" name="AutoShape 2"/>
        <xdr:cNvSpPr>
          <a:spLocks noChangeAspect="1" noChangeArrowheads="1"/>
        </xdr:cNvSpPr>
      </xdr:nvSpPr>
      <xdr:spPr bwMode="auto">
        <a:xfrm>
          <a:off x="752475" y="1598295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125</xdr:row>
      <xdr:rowOff>0</xdr:rowOff>
    </xdr:from>
    <xdr:to>
      <xdr:col>2</xdr:col>
      <xdr:colOff>2143125</xdr:colOff>
      <xdr:row>126</xdr:row>
      <xdr:rowOff>0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809875" y="254889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126</xdr:row>
      <xdr:rowOff>0</xdr:rowOff>
    </xdr:from>
    <xdr:to>
      <xdr:col>2</xdr:col>
      <xdr:colOff>2143125</xdr:colOff>
      <xdr:row>127</xdr:row>
      <xdr:rowOff>0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2809875" y="256508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125</xdr:row>
      <xdr:rowOff>0</xdr:rowOff>
    </xdr:from>
    <xdr:to>
      <xdr:col>2</xdr:col>
      <xdr:colOff>2143125</xdr:colOff>
      <xdr:row>126</xdr:row>
      <xdr:rowOff>0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809875" y="254889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129</xdr:row>
      <xdr:rowOff>0</xdr:rowOff>
    </xdr:from>
    <xdr:to>
      <xdr:col>2</xdr:col>
      <xdr:colOff>2143125</xdr:colOff>
      <xdr:row>130</xdr:row>
      <xdr:rowOff>0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809875" y="26136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129</xdr:row>
      <xdr:rowOff>0</xdr:rowOff>
    </xdr:from>
    <xdr:to>
      <xdr:col>2</xdr:col>
      <xdr:colOff>2143125</xdr:colOff>
      <xdr:row>130</xdr:row>
      <xdr:rowOff>0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809875" y="26136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119</xdr:row>
      <xdr:rowOff>0</xdr:rowOff>
    </xdr:from>
    <xdr:to>
      <xdr:col>2</xdr:col>
      <xdr:colOff>2143125</xdr:colOff>
      <xdr:row>120</xdr:row>
      <xdr:rowOff>0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809875" y="24517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119</xdr:row>
      <xdr:rowOff>0</xdr:rowOff>
    </xdr:from>
    <xdr:to>
      <xdr:col>2</xdr:col>
      <xdr:colOff>2143125</xdr:colOff>
      <xdr:row>120</xdr:row>
      <xdr:rowOff>0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809875" y="24517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91"/>
  <sheetViews>
    <sheetView tabSelected="1" zoomScaleNormal="100" zoomScaleSheetLayoutView="100" workbookViewId="0">
      <selection activeCell="C9" sqref="C9:G9"/>
    </sheetView>
  </sheetViews>
  <sheetFormatPr defaultColWidth="11.42578125" defaultRowHeight="12.75" x14ac:dyDescent="0.2"/>
  <cols>
    <col min="1" max="1" width="5" style="7" customWidth="1"/>
    <col min="2" max="2" width="6" style="8" customWidth="1"/>
    <col min="3" max="3" width="78.28515625" style="14" customWidth="1"/>
    <col min="4" max="4" width="8" style="16" customWidth="1"/>
    <col min="5" max="5" width="5.42578125" style="9" customWidth="1"/>
    <col min="6" max="6" width="12.85546875" style="10" customWidth="1"/>
    <col min="7" max="7" width="9.140625" style="10" customWidth="1"/>
    <col min="8" max="8" width="10.140625" style="12" customWidth="1"/>
    <col min="9" max="9" width="10.7109375" style="11" customWidth="1"/>
    <col min="10" max="10" width="10" style="11" customWidth="1"/>
    <col min="11" max="11" width="15.28515625" style="11" customWidth="1"/>
    <col min="12" max="224" width="11.42578125" style="4"/>
    <col min="225" max="225" width="56.28515625" style="4" customWidth="1"/>
    <col min="226" max="16384" width="11.42578125" style="4"/>
  </cols>
  <sheetData>
    <row r="1" spans="1:11" s="3" customFormat="1" ht="20.100000000000001" customHeight="1" thickBot="1" x14ac:dyDescent="0.25">
      <c r="A1" s="339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</row>
    <row r="2" spans="1:11" ht="14.25" customHeight="1" x14ac:dyDescent="0.2">
      <c r="A2" s="348" t="s">
        <v>117</v>
      </c>
      <c r="B2" s="349"/>
      <c r="C2" s="349"/>
      <c r="D2" s="349"/>
      <c r="E2" s="349"/>
      <c r="F2" s="349"/>
      <c r="G2" s="349"/>
      <c r="H2" s="349"/>
      <c r="I2" s="349"/>
      <c r="J2" s="349"/>
      <c r="K2" s="350"/>
    </row>
    <row r="3" spans="1:11" x14ac:dyDescent="0.2">
      <c r="A3" s="351" t="s">
        <v>38</v>
      </c>
      <c r="B3" s="352"/>
      <c r="C3" s="352"/>
      <c r="D3" s="352"/>
      <c r="E3" s="352"/>
      <c r="F3" s="352"/>
      <c r="G3" s="352"/>
      <c r="H3" s="352"/>
      <c r="I3" s="352"/>
      <c r="J3" s="39" t="s">
        <v>17</v>
      </c>
      <c r="K3" s="61">
        <v>0.25</v>
      </c>
    </row>
    <row r="4" spans="1:11" ht="14.25" customHeight="1" x14ac:dyDescent="0.2">
      <c r="A4" s="353" t="s">
        <v>62</v>
      </c>
      <c r="B4" s="352"/>
      <c r="C4" s="352"/>
      <c r="D4" s="352"/>
      <c r="E4" s="352"/>
      <c r="F4" s="352"/>
      <c r="G4" s="352"/>
      <c r="H4" s="352"/>
      <c r="I4" s="352"/>
      <c r="J4" s="40" t="s">
        <v>18</v>
      </c>
      <c r="K4" s="62">
        <v>1.1152</v>
      </c>
    </row>
    <row r="5" spans="1:11" ht="14.25" customHeight="1" x14ac:dyDescent="0.2">
      <c r="A5" s="353" t="s">
        <v>508</v>
      </c>
      <c r="B5" s="352"/>
      <c r="C5" s="352"/>
      <c r="D5" s="352"/>
      <c r="E5" s="352"/>
      <c r="F5" s="352"/>
      <c r="G5" s="352"/>
      <c r="H5" s="352"/>
      <c r="I5" s="352"/>
      <c r="J5" s="352"/>
      <c r="K5" s="354"/>
    </row>
    <row r="6" spans="1:11" ht="12" customHeight="1" x14ac:dyDescent="0.2">
      <c r="A6" s="353" t="s">
        <v>61</v>
      </c>
      <c r="B6" s="352"/>
      <c r="C6" s="352"/>
      <c r="D6" s="352"/>
      <c r="E6" s="352"/>
      <c r="F6" s="352"/>
      <c r="G6" s="352"/>
      <c r="H6" s="352"/>
      <c r="I6" s="352"/>
      <c r="J6" s="352"/>
      <c r="K6" s="354"/>
    </row>
    <row r="7" spans="1:11" ht="13.7" customHeight="1" x14ac:dyDescent="0.2">
      <c r="A7" s="336"/>
      <c r="B7" s="335"/>
      <c r="C7" s="13"/>
      <c r="D7" s="15"/>
      <c r="E7" s="335"/>
      <c r="F7" s="335"/>
      <c r="G7" s="335"/>
      <c r="H7" s="5"/>
      <c r="I7" s="335"/>
      <c r="J7" s="335"/>
      <c r="K7" s="337"/>
    </row>
    <row r="8" spans="1:11" ht="13.7" customHeight="1" x14ac:dyDescent="0.2">
      <c r="A8" s="355" t="s">
        <v>20</v>
      </c>
      <c r="B8" s="356"/>
      <c r="C8" s="356"/>
      <c r="D8" s="356"/>
      <c r="E8" s="356"/>
      <c r="F8" s="356"/>
      <c r="G8" s="356"/>
      <c r="H8" s="356"/>
      <c r="I8" s="356"/>
      <c r="J8" s="356"/>
      <c r="K8" s="357"/>
    </row>
    <row r="9" spans="1:11" ht="13.7" customHeight="1" x14ac:dyDescent="0.2">
      <c r="A9" s="358" t="s">
        <v>21</v>
      </c>
      <c r="B9" s="358"/>
      <c r="C9" s="342"/>
      <c r="D9" s="343"/>
      <c r="E9" s="343"/>
      <c r="F9" s="343"/>
      <c r="G9" s="344"/>
      <c r="H9" s="57" t="s">
        <v>22</v>
      </c>
      <c r="I9" s="342"/>
      <c r="J9" s="343"/>
      <c r="K9" s="344"/>
    </row>
    <row r="10" spans="1:11" ht="14.25" customHeight="1" x14ac:dyDescent="0.2">
      <c r="A10" s="359" t="s">
        <v>23</v>
      </c>
      <c r="B10" s="360"/>
      <c r="C10" s="338"/>
      <c r="D10" s="59" t="s">
        <v>25</v>
      </c>
      <c r="E10" s="345"/>
      <c r="F10" s="346"/>
      <c r="G10" s="347"/>
      <c r="H10" s="58" t="s">
        <v>24</v>
      </c>
      <c r="I10" s="342"/>
      <c r="J10" s="343"/>
      <c r="K10" s="344"/>
    </row>
    <row r="11" spans="1:11" s="6" customFormat="1" ht="12" customHeight="1" x14ac:dyDescent="0.2">
      <c r="A11" s="364" t="s">
        <v>1</v>
      </c>
      <c r="B11" s="47"/>
      <c r="C11" s="366" t="s">
        <v>2</v>
      </c>
      <c r="D11" s="370" t="s">
        <v>3</v>
      </c>
      <c r="E11" s="372" t="s">
        <v>4</v>
      </c>
      <c r="F11" s="368" t="s">
        <v>10</v>
      </c>
      <c r="G11" s="368"/>
      <c r="H11" s="48" t="s">
        <v>5</v>
      </c>
      <c r="I11" s="369" t="s">
        <v>19</v>
      </c>
      <c r="J11" s="368"/>
      <c r="K11" s="49" t="s">
        <v>5</v>
      </c>
    </row>
    <row r="12" spans="1:11" s="6" customFormat="1" ht="24" x14ac:dyDescent="0.2">
      <c r="A12" s="365"/>
      <c r="B12" s="50"/>
      <c r="C12" s="367"/>
      <c r="D12" s="371"/>
      <c r="E12" s="373"/>
      <c r="F12" s="51" t="s">
        <v>6</v>
      </c>
      <c r="G12" s="51" t="s">
        <v>7</v>
      </c>
      <c r="H12" s="52" t="s">
        <v>11</v>
      </c>
      <c r="I12" s="53" t="s">
        <v>6</v>
      </c>
      <c r="J12" s="51" t="s">
        <v>7</v>
      </c>
      <c r="K12" s="54" t="s">
        <v>11</v>
      </c>
    </row>
    <row r="13" spans="1:11" s="6" customFormat="1" ht="15" customHeight="1" x14ac:dyDescent="0.2">
      <c r="A13" s="69" t="s">
        <v>104</v>
      </c>
      <c r="B13" s="55"/>
      <c r="C13" s="56" t="s">
        <v>118</v>
      </c>
      <c r="D13" s="361"/>
      <c r="E13" s="362"/>
      <c r="F13" s="362"/>
      <c r="G13" s="362"/>
      <c r="H13" s="362"/>
      <c r="I13" s="362"/>
      <c r="J13" s="362"/>
      <c r="K13" s="363"/>
    </row>
    <row r="14" spans="1:11" s="6" customFormat="1" ht="15" customHeight="1" x14ac:dyDescent="0.2">
      <c r="A14" s="65"/>
      <c r="B14" s="63" t="s">
        <v>9</v>
      </c>
      <c r="C14" s="66" t="s">
        <v>103</v>
      </c>
      <c r="D14" s="67"/>
      <c r="E14" s="67"/>
      <c r="F14" s="67"/>
      <c r="G14" s="67"/>
      <c r="H14" s="67"/>
      <c r="I14" s="67"/>
      <c r="J14" s="67"/>
      <c r="K14" s="68"/>
    </row>
    <row r="15" spans="1:11" s="1" customFormat="1" x14ac:dyDescent="0.2">
      <c r="A15" s="64"/>
      <c r="B15" s="18">
        <v>1</v>
      </c>
      <c r="C15" s="32" t="s">
        <v>35</v>
      </c>
      <c r="D15" s="33"/>
      <c r="E15" s="34"/>
      <c r="F15" s="34"/>
      <c r="G15" s="34"/>
      <c r="H15" s="74"/>
      <c r="I15" s="70"/>
      <c r="J15" s="34"/>
      <c r="K15" s="36"/>
    </row>
    <row r="16" spans="1:11" s="1" customFormat="1" x14ac:dyDescent="0.2">
      <c r="A16" s="41"/>
      <c r="B16" s="19" t="s">
        <v>12</v>
      </c>
      <c r="C16" s="20" t="s">
        <v>43</v>
      </c>
      <c r="D16" s="92">
        <v>20</v>
      </c>
      <c r="E16" s="21" t="s">
        <v>8</v>
      </c>
      <c r="F16" s="22" t="s">
        <v>13</v>
      </c>
      <c r="G16" s="316"/>
      <c r="H16" s="75">
        <f t="shared" ref="H16:H17" si="0">SUM(F16:G16)*D16</f>
        <v>0</v>
      </c>
      <c r="I16" s="71" t="s">
        <v>13</v>
      </c>
      <c r="J16" s="23">
        <f>TRUNC(G16*(1+$K$3),2)</f>
        <v>0</v>
      </c>
      <c r="K16" s="37">
        <f t="shared" ref="K16:K17" si="1">SUM(I16,J16)*D16</f>
        <v>0</v>
      </c>
    </row>
    <row r="17" spans="1:11" s="1" customFormat="1" x14ac:dyDescent="0.2">
      <c r="A17" s="41"/>
      <c r="B17" s="19" t="s">
        <v>14</v>
      </c>
      <c r="C17" s="20" t="s">
        <v>64</v>
      </c>
      <c r="D17" s="93">
        <v>1</v>
      </c>
      <c r="E17" s="21" t="s">
        <v>71</v>
      </c>
      <c r="F17" s="22" t="s">
        <v>13</v>
      </c>
      <c r="G17" s="316"/>
      <c r="H17" s="75">
        <f t="shared" si="0"/>
        <v>0</v>
      </c>
      <c r="I17" s="71" t="s">
        <v>13</v>
      </c>
      <c r="J17" s="23">
        <f t="shared" ref="J17:J21" si="2">TRUNC(G17*(1+$K$3),2)</f>
        <v>0</v>
      </c>
      <c r="K17" s="37">
        <f t="shared" si="1"/>
        <v>0</v>
      </c>
    </row>
    <row r="18" spans="1:11" s="1" customFormat="1" x14ac:dyDescent="0.2">
      <c r="A18" s="41"/>
      <c r="B18" s="24" t="s">
        <v>27</v>
      </c>
      <c r="C18" s="60" t="s">
        <v>63</v>
      </c>
      <c r="D18" s="93">
        <v>1</v>
      </c>
      <c r="E18" s="21" t="s">
        <v>71</v>
      </c>
      <c r="F18" s="22" t="s">
        <v>13</v>
      </c>
      <c r="G18" s="316"/>
      <c r="H18" s="75">
        <f t="shared" ref="H18:H20" si="3">SUM(F18:G18)*D18</f>
        <v>0</v>
      </c>
      <c r="I18" s="71" t="s">
        <v>13</v>
      </c>
      <c r="J18" s="23">
        <f t="shared" si="2"/>
        <v>0</v>
      </c>
      <c r="K18" s="37">
        <f>SUM(I18,J18)*D18</f>
        <v>0</v>
      </c>
    </row>
    <row r="19" spans="1:11" s="1" customFormat="1" ht="13.5" customHeight="1" x14ac:dyDescent="0.2">
      <c r="A19" s="41"/>
      <c r="B19" s="24" t="s">
        <v>28</v>
      </c>
      <c r="C19" s="20" t="s">
        <v>137</v>
      </c>
      <c r="D19" s="93">
        <v>320</v>
      </c>
      <c r="E19" s="21" t="s">
        <v>8</v>
      </c>
      <c r="F19" s="22" t="s">
        <v>13</v>
      </c>
      <c r="G19" s="316"/>
      <c r="H19" s="75">
        <f t="shared" si="3"/>
        <v>0</v>
      </c>
      <c r="I19" s="22" t="s">
        <v>13</v>
      </c>
      <c r="J19" s="23">
        <f t="shared" si="2"/>
        <v>0</v>
      </c>
      <c r="K19" s="37">
        <f t="shared" ref="K19" si="4">SUM(I19,J19)*D19</f>
        <v>0</v>
      </c>
    </row>
    <row r="20" spans="1:11" s="1" customFormat="1" ht="25.5" x14ac:dyDescent="0.2">
      <c r="A20" s="41"/>
      <c r="B20" s="24" t="s">
        <v>29</v>
      </c>
      <c r="C20" s="26" t="s">
        <v>42</v>
      </c>
      <c r="D20" s="93">
        <v>5</v>
      </c>
      <c r="E20" s="27" t="s">
        <v>32</v>
      </c>
      <c r="F20" s="23" t="s">
        <v>13</v>
      </c>
      <c r="G20" s="317"/>
      <c r="H20" s="75">
        <f t="shared" si="3"/>
        <v>0</v>
      </c>
      <c r="I20" s="72" t="s">
        <v>13</v>
      </c>
      <c r="J20" s="23">
        <f t="shared" si="2"/>
        <v>0</v>
      </c>
      <c r="K20" s="37">
        <f t="shared" ref="K20" si="5">SUM(I20,J20)*D20</f>
        <v>0</v>
      </c>
    </row>
    <row r="21" spans="1:11" s="1" customFormat="1" x14ac:dyDescent="0.2">
      <c r="A21" s="41"/>
      <c r="B21" s="24" t="s">
        <v>30</v>
      </c>
      <c r="C21" s="26" t="s">
        <v>41</v>
      </c>
      <c r="D21" s="93">
        <v>5</v>
      </c>
      <c r="E21" s="27" t="s">
        <v>32</v>
      </c>
      <c r="F21" s="23" t="s">
        <v>13</v>
      </c>
      <c r="G21" s="316"/>
      <c r="H21" s="75">
        <f>SUM(F21:G21)*D21</f>
        <v>0</v>
      </c>
      <c r="I21" s="72" t="s">
        <v>13</v>
      </c>
      <c r="J21" s="23">
        <f t="shared" si="2"/>
        <v>0</v>
      </c>
      <c r="K21" s="37">
        <f>SUM(I21,J21)*D21</f>
        <v>0</v>
      </c>
    </row>
    <row r="22" spans="1:11" s="1" customFormat="1" ht="12" customHeight="1" x14ac:dyDescent="0.2">
      <c r="A22" s="38"/>
      <c r="B22" s="24" t="s">
        <v>31</v>
      </c>
      <c r="C22" s="43" t="s">
        <v>140</v>
      </c>
      <c r="D22" s="93">
        <v>30</v>
      </c>
      <c r="E22" s="21" t="s">
        <v>8</v>
      </c>
      <c r="F22" s="22" t="s">
        <v>13</v>
      </c>
      <c r="G22" s="316"/>
      <c r="H22" s="75">
        <f t="shared" ref="H22" si="6">SUM(F22:G22)*D22</f>
        <v>0</v>
      </c>
      <c r="I22" s="22" t="s">
        <v>13</v>
      </c>
      <c r="J22" s="23">
        <f t="shared" ref="J22" si="7">TRUNC(G22*(1+$K$3),2)</f>
        <v>0</v>
      </c>
      <c r="K22" s="37">
        <f t="shared" ref="K22" si="8">SUM(I22,J22)*D22</f>
        <v>0</v>
      </c>
    </row>
    <row r="23" spans="1:11" s="1" customFormat="1" x14ac:dyDescent="0.2">
      <c r="A23" s="41"/>
      <c r="B23" s="42" t="s">
        <v>36</v>
      </c>
      <c r="C23" s="29" t="s">
        <v>34</v>
      </c>
      <c r="D23" s="92"/>
      <c r="E23" s="27"/>
      <c r="F23" s="23"/>
      <c r="G23" s="23"/>
      <c r="H23" s="75"/>
      <c r="I23" s="71"/>
      <c r="J23" s="98"/>
      <c r="K23" s="37"/>
    </row>
    <row r="24" spans="1:11" s="1" customFormat="1" x14ac:dyDescent="0.2">
      <c r="A24" s="41"/>
      <c r="B24" s="28" t="s">
        <v>15</v>
      </c>
      <c r="C24" s="25" t="s">
        <v>68</v>
      </c>
      <c r="D24" s="92">
        <v>650</v>
      </c>
      <c r="E24" s="21" t="s">
        <v>71</v>
      </c>
      <c r="F24" s="316"/>
      <c r="G24" s="316"/>
      <c r="H24" s="75">
        <f t="shared" ref="H24:H30" si="9">SUM(F24:G24)*D24</f>
        <v>0</v>
      </c>
      <c r="I24" s="72">
        <f>TRUNC(F24*(1+$K$3),2)</f>
        <v>0</v>
      </c>
      <c r="J24" s="23">
        <f t="shared" ref="J24:J27" si="10">TRUNC(G24*(1+$K$3),2)</f>
        <v>0</v>
      </c>
      <c r="K24" s="37">
        <f t="shared" ref="K24:K30" si="11">SUM(I24,J24)*D24</f>
        <v>0</v>
      </c>
    </row>
    <row r="25" spans="1:11" s="1" customFormat="1" x14ac:dyDescent="0.2">
      <c r="A25" s="41"/>
      <c r="B25" s="28" t="s">
        <v>16</v>
      </c>
      <c r="C25" s="25" t="s">
        <v>107</v>
      </c>
      <c r="D25" s="92">
        <v>15</v>
      </c>
      <c r="E25" s="21" t="s">
        <v>8</v>
      </c>
      <c r="F25" s="23" t="s">
        <v>13</v>
      </c>
      <c r="G25" s="316"/>
      <c r="H25" s="75">
        <f t="shared" si="9"/>
        <v>0</v>
      </c>
      <c r="I25" s="23" t="s">
        <v>13</v>
      </c>
      <c r="J25" s="23">
        <f t="shared" si="10"/>
        <v>0</v>
      </c>
      <c r="K25" s="37">
        <f t="shared" si="11"/>
        <v>0</v>
      </c>
    </row>
    <row r="26" spans="1:11" s="1" customFormat="1" ht="25.5" x14ac:dyDescent="0.2">
      <c r="A26" s="41"/>
      <c r="B26" s="28" t="s">
        <v>106</v>
      </c>
      <c r="C26" s="25" t="s">
        <v>116</v>
      </c>
      <c r="D26" s="92">
        <v>12</v>
      </c>
      <c r="E26" s="21" t="s">
        <v>26</v>
      </c>
      <c r="F26" s="316"/>
      <c r="G26" s="316"/>
      <c r="H26" s="75">
        <f t="shared" si="9"/>
        <v>0</v>
      </c>
      <c r="I26" s="72">
        <f>TRUNC(F26*(1+$K$3),2)</f>
        <v>0</v>
      </c>
      <c r="J26" s="23">
        <f t="shared" si="10"/>
        <v>0</v>
      </c>
      <c r="K26" s="37">
        <f t="shared" si="11"/>
        <v>0</v>
      </c>
    </row>
    <row r="27" spans="1:11" s="1" customFormat="1" ht="25.5" x14ac:dyDescent="0.2">
      <c r="A27" s="41"/>
      <c r="B27" s="28" t="s">
        <v>110</v>
      </c>
      <c r="C27" s="25" t="s">
        <v>138</v>
      </c>
      <c r="D27" s="92">
        <v>12</v>
      </c>
      <c r="E27" s="21" t="s">
        <v>8</v>
      </c>
      <c r="F27" s="316"/>
      <c r="G27" s="316"/>
      <c r="H27" s="75">
        <f t="shared" si="9"/>
        <v>0</v>
      </c>
      <c r="I27" s="72">
        <f>TRUNC(F27*(1+$K$3),2)</f>
        <v>0</v>
      </c>
      <c r="J27" s="23">
        <f t="shared" si="10"/>
        <v>0</v>
      </c>
      <c r="K27" s="37">
        <f t="shared" si="11"/>
        <v>0</v>
      </c>
    </row>
    <row r="28" spans="1:11" s="1" customFormat="1" ht="25.5" x14ac:dyDescent="0.2">
      <c r="A28" s="41"/>
      <c r="B28" s="28" t="s">
        <v>111</v>
      </c>
      <c r="C28" s="25" t="s">
        <v>139</v>
      </c>
      <c r="D28" s="92">
        <v>15</v>
      </c>
      <c r="E28" s="21" t="s">
        <v>8</v>
      </c>
      <c r="F28" s="316"/>
      <c r="G28" s="316"/>
      <c r="H28" s="75">
        <f t="shared" si="9"/>
        <v>0</v>
      </c>
      <c r="I28" s="72">
        <f>TRUNC(F28*(1+$K$3),2)</f>
        <v>0</v>
      </c>
      <c r="J28" s="23">
        <f t="shared" ref="J28" si="12">TRUNC(G28*(1+$K$3),2)</f>
        <v>0</v>
      </c>
      <c r="K28" s="37">
        <f t="shared" si="11"/>
        <v>0</v>
      </c>
    </row>
    <row r="29" spans="1:11" s="1" customFormat="1" x14ac:dyDescent="0.2">
      <c r="A29" s="41"/>
      <c r="B29" s="28" t="s">
        <v>114</v>
      </c>
      <c r="C29" s="25" t="s">
        <v>108</v>
      </c>
      <c r="D29" s="92">
        <v>15</v>
      </c>
      <c r="E29" s="21" t="s">
        <v>8</v>
      </c>
      <c r="F29" s="316"/>
      <c r="G29" s="316"/>
      <c r="H29" s="75">
        <f t="shared" si="9"/>
        <v>0</v>
      </c>
      <c r="I29" s="72">
        <f>TRUNC(F29*(1+$K$3),2)</f>
        <v>0</v>
      </c>
      <c r="J29" s="23">
        <f t="shared" ref="J29:J30" si="13">TRUNC(G29*(1+$K$3),2)</f>
        <v>0</v>
      </c>
      <c r="K29" s="37">
        <f t="shared" si="11"/>
        <v>0</v>
      </c>
    </row>
    <row r="30" spans="1:11" s="1" customFormat="1" x14ac:dyDescent="0.2">
      <c r="A30" s="41"/>
      <c r="B30" s="28" t="s">
        <v>115</v>
      </c>
      <c r="C30" s="25" t="s">
        <v>109</v>
      </c>
      <c r="D30" s="92">
        <v>15</v>
      </c>
      <c r="E30" s="21" t="s">
        <v>8</v>
      </c>
      <c r="F30" s="316"/>
      <c r="G30" s="316"/>
      <c r="H30" s="75">
        <f t="shared" si="9"/>
        <v>0</v>
      </c>
      <c r="I30" s="72">
        <f>TRUNC(F30*(1+$K$3),2)</f>
        <v>0</v>
      </c>
      <c r="J30" s="23">
        <f t="shared" si="13"/>
        <v>0</v>
      </c>
      <c r="K30" s="37">
        <f t="shared" si="11"/>
        <v>0</v>
      </c>
    </row>
    <row r="31" spans="1:11" s="1" customFormat="1" x14ac:dyDescent="0.2">
      <c r="A31" s="41"/>
      <c r="B31" s="42" t="s">
        <v>37</v>
      </c>
      <c r="C31" s="31" t="s">
        <v>44</v>
      </c>
      <c r="D31" s="92"/>
      <c r="E31" s="21"/>
      <c r="F31" s="23"/>
      <c r="G31" s="23"/>
      <c r="H31" s="75"/>
      <c r="I31" s="72"/>
      <c r="J31" s="23"/>
      <c r="K31" s="37"/>
    </row>
    <row r="32" spans="1:11" s="1" customFormat="1" ht="12.75" customHeight="1" x14ac:dyDescent="0.2">
      <c r="A32" s="41"/>
      <c r="B32" s="28" t="s">
        <v>33</v>
      </c>
      <c r="C32" s="137" t="s">
        <v>507</v>
      </c>
      <c r="D32" s="93">
        <v>320</v>
      </c>
      <c r="E32" s="21" t="s">
        <v>8</v>
      </c>
      <c r="F32" s="316"/>
      <c r="G32" s="316"/>
      <c r="H32" s="75">
        <f>SUM(F32:G32)*D32</f>
        <v>0</v>
      </c>
      <c r="I32" s="72">
        <f>TRUNC(F32*(1+$K$3),2)</f>
        <v>0</v>
      </c>
      <c r="J32" s="23">
        <f>TRUNC(G32*(1+$K$3),2)</f>
        <v>0</v>
      </c>
      <c r="K32" s="37">
        <f>SUM(I32,J32)*D32</f>
        <v>0</v>
      </c>
    </row>
    <row r="33" spans="1:11" s="1" customFormat="1" x14ac:dyDescent="0.2">
      <c r="A33" s="41"/>
      <c r="B33" s="42" t="s">
        <v>46</v>
      </c>
      <c r="C33" s="31" t="s">
        <v>45</v>
      </c>
      <c r="D33" s="93"/>
      <c r="E33" s="21"/>
      <c r="F33" s="23"/>
      <c r="G33" s="23"/>
      <c r="H33" s="75"/>
      <c r="I33" s="71"/>
      <c r="J33" s="98"/>
      <c r="K33" s="37"/>
    </row>
    <row r="34" spans="1:11" s="1" customFormat="1" x14ac:dyDescent="0.2">
      <c r="A34" s="41"/>
      <c r="B34" s="28" t="s">
        <v>47</v>
      </c>
      <c r="C34" s="25" t="s">
        <v>128</v>
      </c>
      <c r="D34" s="92">
        <v>20</v>
      </c>
      <c r="E34" s="21" t="s">
        <v>8</v>
      </c>
      <c r="F34" s="22" t="s">
        <v>13</v>
      </c>
      <c r="G34" s="316"/>
      <c r="H34" s="75">
        <f t="shared" ref="H34:H35" si="14">SUM(F34:G34)*D34</f>
        <v>0</v>
      </c>
      <c r="I34" s="71" t="s">
        <v>13</v>
      </c>
      <c r="J34" s="23">
        <f>TRUNC(G34*(1+$K$3),2)</f>
        <v>0</v>
      </c>
      <c r="K34" s="37">
        <f>SUM(I34,J34)*D34</f>
        <v>0</v>
      </c>
    </row>
    <row r="35" spans="1:11" s="1" customFormat="1" x14ac:dyDescent="0.2">
      <c r="A35" s="41"/>
      <c r="B35" s="28" t="s">
        <v>48</v>
      </c>
      <c r="C35" s="30" t="s">
        <v>130</v>
      </c>
      <c r="D35" s="93">
        <v>4</v>
      </c>
      <c r="E35" s="21" t="s">
        <v>32</v>
      </c>
      <c r="F35" s="22" t="s">
        <v>13</v>
      </c>
      <c r="G35" s="316"/>
      <c r="H35" s="75">
        <f t="shared" si="14"/>
        <v>0</v>
      </c>
      <c r="I35" s="22" t="s">
        <v>13</v>
      </c>
      <c r="J35" s="23">
        <f t="shared" ref="J35" si="15">TRUNC(G35*(1+$K$3),2)</f>
        <v>0</v>
      </c>
      <c r="K35" s="37">
        <f t="shared" ref="K35" si="16">SUM(I35,J35)*D35</f>
        <v>0</v>
      </c>
    </row>
    <row r="36" spans="1:11" s="1" customFormat="1" ht="25.5" x14ac:dyDescent="0.2">
      <c r="A36" s="41"/>
      <c r="B36" s="28" t="s">
        <v>49</v>
      </c>
      <c r="C36" s="30" t="s">
        <v>112</v>
      </c>
      <c r="D36" s="93">
        <v>30</v>
      </c>
      <c r="E36" s="21" t="s">
        <v>8</v>
      </c>
      <c r="F36" s="316"/>
      <c r="G36" s="316"/>
      <c r="H36" s="75">
        <f t="shared" ref="H36" si="17">SUM(F36:G36)*D36</f>
        <v>0</v>
      </c>
      <c r="I36" s="72">
        <f t="shared" ref="I36" si="18">TRUNC(F36*(1+$K$3),2)</f>
        <v>0</v>
      </c>
      <c r="J36" s="23">
        <f t="shared" ref="J36" si="19">TRUNC(G36*(1+$K$3),2)</f>
        <v>0</v>
      </c>
      <c r="K36" s="37">
        <f t="shared" ref="K36" si="20">SUM(I36,J36)*D36</f>
        <v>0</v>
      </c>
    </row>
    <row r="37" spans="1:11" s="1" customFormat="1" ht="25.5" x14ac:dyDescent="0.2">
      <c r="A37" s="41"/>
      <c r="B37" s="28" t="s">
        <v>105</v>
      </c>
      <c r="C37" s="30" t="s">
        <v>40</v>
      </c>
      <c r="D37" s="93">
        <v>20</v>
      </c>
      <c r="E37" s="21" t="s">
        <v>8</v>
      </c>
      <c r="F37" s="316"/>
      <c r="G37" s="316"/>
      <c r="H37" s="75">
        <f t="shared" ref="H37:H42" si="21">SUM(F37:G37)*D37</f>
        <v>0</v>
      </c>
      <c r="I37" s="72">
        <f t="shared" ref="I37:I42" si="22">TRUNC(F37*(1+$K$3),2)</f>
        <v>0</v>
      </c>
      <c r="J37" s="23">
        <f t="shared" ref="J37:J42" si="23">TRUNC(G37*(1+$K$3),2)</f>
        <v>0</v>
      </c>
      <c r="K37" s="37">
        <f t="shared" ref="K37:K42" si="24">SUM(I37,J37)*D37</f>
        <v>0</v>
      </c>
    </row>
    <row r="38" spans="1:11" s="1" customFormat="1" x14ac:dyDescent="0.2">
      <c r="A38" s="41"/>
      <c r="B38" s="28" t="s">
        <v>113</v>
      </c>
      <c r="C38" s="25" t="s">
        <v>65</v>
      </c>
      <c r="D38" s="92">
        <v>320</v>
      </c>
      <c r="E38" s="21" t="s">
        <v>8</v>
      </c>
      <c r="F38" s="22" t="s">
        <v>13</v>
      </c>
      <c r="G38" s="316"/>
      <c r="H38" s="75">
        <f t="shared" ref="H38" si="25">SUM(F38:G38)*D38</f>
        <v>0</v>
      </c>
      <c r="I38" s="71" t="s">
        <v>13</v>
      </c>
      <c r="J38" s="23">
        <f>TRUNC(G38*(1+$K$3),2)</f>
        <v>0</v>
      </c>
      <c r="K38" s="37">
        <f>SUM(I38,J38)*D38</f>
        <v>0</v>
      </c>
    </row>
    <row r="39" spans="1:11" s="1" customFormat="1" x14ac:dyDescent="0.2">
      <c r="A39" s="38"/>
      <c r="B39" s="28" t="s">
        <v>119</v>
      </c>
      <c r="C39" s="43" t="s">
        <v>124</v>
      </c>
      <c r="D39" s="94">
        <v>2</v>
      </c>
      <c r="E39" s="44" t="s">
        <v>8</v>
      </c>
      <c r="F39" s="318"/>
      <c r="G39" s="318"/>
      <c r="H39" s="76">
        <f t="shared" si="21"/>
        <v>0</v>
      </c>
      <c r="I39" s="73">
        <f t="shared" si="22"/>
        <v>0</v>
      </c>
      <c r="J39" s="45">
        <f t="shared" si="23"/>
        <v>0</v>
      </c>
      <c r="K39" s="35">
        <f t="shared" si="24"/>
        <v>0</v>
      </c>
    </row>
    <row r="40" spans="1:11" s="1" customFormat="1" x14ac:dyDescent="0.2">
      <c r="A40" s="38"/>
      <c r="B40" s="28" t="s">
        <v>120</v>
      </c>
      <c r="C40" s="43" t="s">
        <v>126</v>
      </c>
      <c r="D40" s="94">
        <v>320</v>
      </c>
      <c r="E40" s="44" t="s">
        <v>8</v>
      </c>
      <c r="F40" s="318"/>
      <c r="G40" s="318"/>
      <c r="H40" s="76">
        <f t="shared" ref="H40" si="26">SUM(F40:G40)*D40</f>
        <v>0</v>
      </c>
      <c r="I40" s="73">
        <f t="shared" ref="I40" si="27">TRUNC(F40*(1+$K$3),2)</f>
        <v>0</v>
      </c>
      <c r="J40" s="45">
        <f t="shared" ref="J40" si="28">TRUNC(G40*(1+$K$3),2)</f>
        <v>0</v>
      </c>
      <c r="K40" s="35">
        <f t="shared" ref="K40" si="29">SUM(I40,J40)*D40</f>
        <v>0</v>
      </c>
    </row>
    <row r="41" spans="1:11" s="1" customFormat="1" x14ac:dyDescent="0.2">
      <c r="A41" s="38"/>
      <c r="B41" s="28" t="s">
        <v>121</v>
      </c>
      <c r="C41" s="43" t="s">
        <v>66</v>
      </c>
      <c r="D41" s="94">
        <v>320</v>
      </c>
      <c r="E41" s="44" t="s">
        <v>8</v>
      </c>
      <c r="F41" s="318"/>
      <c r="G41" s="318"/>
      <c r="H41" s="76">
        <f t="shared" ref="H41" si="30">SUM(F41:G41)*D41</f>
        <v>0</v>
      </c>
      <c r="I41" s="73">
        <f t="shared" ref="I41" si="31">TRUNC(F41*(1+$K$3),2)</f>
        <v>0</v>
      </c>
      <c r="J41" s="45">
        <f t="shared" ref="J41" si="32">TRUNC(G41*(1+$K$3),2)</f>
        <v>0</v>
      </c>
      <c r="K41" s="35">
        <f t="shared" ref="K41" si="33">SUM(I41,J41)*D41</f>
        <v>0</v>
      </c>
    </row>
    <row r="42" spans="1:11" s="1" customFormat="1" x14ac:dyDescent="0.2">
      <c r="A42" s="38"/>
      <c r="B42" s="28" t="s">
        <v>125</v>
      </c>
      <c r="C42" s="30" t="s">
        <v>39</v>
      </c>
      <c r="D42" s="93">
        <v>224</v>
      </c>
      <c r="E42" s="21" t="s">
        <v>26</v>
      </c>
      <c r="F42" s="316"/>
      <c r="G42" s="316"/>
      <c r="H42" s="75">
        <f t="shared" si="21"/>
        <v>0</v>
      </c>
      <c r="I42" s="72">
        <f t="shared" si="22"/>
        <v>0</v>
      </c>
      <c r="J42" s="23">
        <f t="shared" si="23"/>
        <v>0</v>
      </c>
      <c r="K42" s="37">
        <f t="shared" si="24"/>
        <v>0</v>
      </c>
    </row>
    <row r="43" spans="1:11" s="1" customFormat="1" ht="25.5" x14ac:dyDescent="0.2">
      <c r="A43" s="38"/>
      <c r="B43" s="28" t="s">
        <v>127</v>
      </c>
      <c r="C43" s="86" t="s">
        <v>122</v>
      </c>
      <c r="D43" s="93">
        <v>40</v>
      </c>
      <c r="E43" s="21" t="s">
        <v>71</v>
      </c>
      <c r="F43" s="316"/>
      <c r="G43" s="316"/>
      <c r="H43" s="75">
        <f t="shared" ref="H43:H45" si="34">SUM(F43:G43)*D43</f>
        <v>0</v>
      </c>
      <c r="I43" s="72">
        <f t="shared" ref="I43:I44" si="35">TRUNC(F43*(1+$K$3),2)</f>
        <v>0</v>
      </c>
      <c r="J43" s="23">
        <f t="shared" ref="J43:J45" si="36">TRUNC(G43*(1+$K$3),2)</f>
        <v>0</v>
      </c>
      <c r="K43" s="37">
        <f t="shared" ref="K43:K45" si="37">SUM(I43,J43)*D43</f>
        <v>0</v>
      </c>
    </row>
    <row r="44" spans="1:11" s="1" customFormat="1" ht="25.5" x14ac:dyDescent="0.2">
      <c r="A44" s="38"/>
      <c r="B44" s="28" t="s">
        <v>129</v>
      </c>
      <c r="C44" s="86" t="s">
        <v>123</v>
      </c>
      <c r="D44" s="93">
        <v>50</v>
      </c>
      <c r="E44" s="21" t="s">
        <v>71</v>
      </c>
      <c r="F44" s="316"/>
      <c r="G44" s="316"/>
      <c r="H44" s="75">
        <f t="shared" si="34"/>
        <v>0</v>
      </c>
      <c r="I44" s="72">
        <f t="shared" si="35"/>
        <v>0</v>
      </c>
      <c r="J44" s="23">
        <f t="shared" si="36"/>
        <v>0</v>
      </c>
      <c r="K44" s="37">
        <f t="shared" si="37"/>
        <v>0</v>
      </c>
    </row>
    <row r="45" spans="1:11" s="1" customFormat="1" ht="25.5" x14ac:dyDescent="0.2">
      <c r="A45" s="38"/>
      <c r="B45" s="28" t="s">
        <v>502</v>
      </c>
      <c r="C45" s="86" t="s">
        <v>504</v>
      </c>
      <c r="D45" s="95">
        <v>27</v>
      </c>
      <c r="E45" s="21" t="s">
        <v>26</v>
      </c>
      <c r="F45" s="23" t="s">
        <v>13</v>
      </c>
      <c r="G45" s="316"/>
      <c r="H45" s="75">
        <f t="shared" si="34"/>
        <v>0</v>
      </c>
      <c r="I45" s="23" t="s">
        <v>13</v>
      </c>
      <c r="J45" s="23">
        <f t="shared" si="36"/>
        <v>0</v>
      </c>
      <c r="K45" s="37">
        <f t="shared" si="37"/>
        <v>0</v>
      </c>
    </row>
    <row r="46" spans="1:11" s="1" customFormat="1" ht="25.5" x14ac:dyDescent="0.2">
      <c r="A46" s="38"/>
      <c r="B46" s="28" t="s">
        <v>503</v>
      </c>
      <c r="C46" s="86" t="s">
        <v>505</v>
      </c>
      <c r="D46" s="95">
        <v>9</v>
      </c>
      <c r="E46" s="21" t="s">
        <v>71</v>
      </c>
      <c r="F46" s="23" t="s">
        <v>13</v>
      </c>
      <c r="G46" s="316"/>
      <c r="H46" s="75">
        <f t="shared" ref="H46" si="38">SUM(F46:G46)*D46</f>
        <v>0</v>
      </c>
      <c r="I46" s="23" t="s">
        <v>13</v>
      </c>
      <c r="J46" s="23">
        <f t="shared" ref="J46" si="39">TRUNC(G46*(1+$K$3),2)</f>
        <v>0</v>
      </c>
      <c r="K46" s="37">
        <f t="shared" ref="K46" si="40">SUM(I46,J46)*D46</f>
        <v>0</v>
      </c>
    </row>
    <row r="47" spans="1:11" s="1" customFormat="1" x14ac:dyDescent="0.2">
      <c r="A47" s="41"/>
      <c r="B47" s="42" t="s">
        <v>50</v>
      </c>
      <c r="C47" s="77" t="s">
        <v>69</v>
      </c>
      <c r="D47" s="95"/>
      <c r="E47" s="78"/>
      <c r="F47" s="79"/>
      <c r="G47" s="79"/>
      <c r="H47" s="80"/>
      <c r="I47" s="138"/>
      <c r="J47" s="139"/>
      <c r="K47" s="81"/>
    </row>
    <row r="48" spans="1:11" s="1" customFormat="1" x14ac:dyDescent="0.2">
      <c r="A48" s="41"/>
      <c r="B48" s="28" t="s">
        <v>52</v>
      </c>
      <c r="C48" s="30" t="s">
        <v>76</v>
      </c>
      <c r="D48" s="93">
        <v>85</v>
      </c>
      <c r="E48" s="21" t="s">
        <v>8</v>
      </c>
      <c r="F48" s="23" t="s">
        <v>13</v>
      </c>
      <c r="G48" s="316"/>
      <c r="H48" s="75">
        <f t="shared" ref="H48:H49" si="41">SUM(F48:G48)*D48</f>
        <v>0</v>
      </c>
      <c r="I48" s="72" t="s">
        <v>13</v>
      </c>
      <c r="J48" s="23">
        <f t="shared" ref="J48:J49" si="42">TRUNC(G48*(1+$K$3),2)</f>
        <v>0</v>
      </c>
      <c r="K48" s="37">
        <f t="shared" ref="K48:K49" si="43">SUM(I48,J48)*D48</f>
        <v>0</v>
      </c>
    </row>
    <row r="49" spans="1:11" s="1" customFormat="1" x14ac:dyDescent="0.2">
      <c r="A49" s="38"/>
      <c r="B49" s="28" t="s">
        <v>84</v>
      </c>
      <c r="C49" s="43" t="s">
        <v>77</v>
      </c>
      <c r="D49" s="94">
        <v>85</v>
      </c>
      <c r="E49" s="44" t="s">
        <v>8</v>
      </c>
      <c r="F49" s="318"/>
      <c r="G49" s="318"/>
      <c r="H49" s="76">
        <f t="shared" si="41"/>
        <v>0</v>
      </c>
      <c r="I49" s="73">
        <f t="shared" ref="I49" si="44">TRUNC(F49*(1+$K$3),2)</f>
        <v>0</v>
      </c>
      <c r="J49" s="45">
        <f t="shared" si="42"/>
        <v>0</v>
      </c>
      <c r="K49" s="35">
        <f t="shared" si="43"/>
        <v>0</v>
      </c>
    </row>
    <row r="50" spans="1:11" s="1" customFormat="1" x14ac:dyDescent="0.2">
      <c r="A50" s="41"/>
      <c r="B50" s="42" t="s">
        <v>85</v>
      </c>
      <c r="C50" s="31" t="s">
        <v>70</v>
      </c>
      <c r="D50" s="93"/>
      <c r="E50" s="21"/>
      <c r="F50" s="23"/>
      <c r="G50" s="23"/>
      <c r="H50" s="75"/>
      <c r="I50" s="71"/>
      <c r="J50" s="98"/>
      <c r="K50" s="37"/>
    </row>
    <row r="51" spans="1:11" s="1" customFormat="1" x14ac:dyDescent="0.2">
      <c r="A51" s="41"/>
      <c r="B51" s="28" t="s">
        <v>86</v>
      </c>
      <c r="C51" s="30" t="s">
        <v>78</v>
      </c>
      <c r="D51" s="93">
        <v>1</v>
      </c>
      <c r="E51" s="21" t="s">
        <v>71</v>
      </c>
      <c r="F51" s="23" t="s">
        <v>13</v>
      </c>
      <c r="G51" s="316"/>
      <c r="H51" s="75">
        <f t="shared" ref="H51:H52" si="45">SUM(F51:G51)*D51</f>
        <v>0</v>
      </c>
      <c r="I51" s="72" t="s">
        <v>13</v>
      </c>
      <c r="J51" s="23">
        <f t="shared" ref="J51:J52" si="46">TRUNC(G51*(1+$K$3),2)</f>
        <v>0</v>
      </c>
      <c r="K51" s="37">
        <f t="shared" ref="K51:K52" si="47">SUM(I51,J51)*D51</f>
        <v>0</v>
      </c>
    </row>
    <row r="52" spans="1:11" s="1" customFormat="1" x14ac:dyDescent="0.2">
      <c r="A52" s="41"/>
      <c r="B52" s="28" t="s">
        <v>87</v>
      </c>
      <c r="C52" s="30" t="s">
        <v>100</v>
      </c>
      <c r="D52" s="93">
        <v>1</v>
      </c>
      <c r="E52" s="21" t="s">
        <v>71</v>
      </c>
      <c r="F52" s="23" t="s">
        <v>13</v>
      </c>
      <c r="G52" s="316"/>
      <c r="H52" s="75">
        <f t="shared" si="45"/>
        <v>0</v>
      </c>
      <c r="I52" s="72" t="s">
        <v>13</v>
      </c>
      <c r="J52" s="23">
        <f t="shared" si="46"/>
        <v>0</v>
      </c>
      <c r="K52" s="37">
        <f t="shared" si="47"/>
        <v>0</v>
      </c>
    </row>
    <row r="53" spans="1:11" s="1" customFormat="1" x14ac:dyDescent="0.2">
      <c r="A53" s="41"/>
      <c r="B53" s="28" t="s">
        <v>88</v>
      </c>
      <c r="C53" s="30" t="s">
        <v>75</v>
      </c>
      <c r="D53" s="93">
        <v>2</v>
      </c>
      <c r="E53" s="21" t="s">
        <v>71</v>
      </c>
      <c r="F53" s="23" t="s">
        <v>13</v>
      </c>
      <c r="G53" s="316"/>
      <c r="H53" s="75">
        <f t="shared" ref="H53:H54" si="48">SUM(F53:G53)*D53</f>
        <v>0</v>
      </c>
      <c r="I53" s="72" t="s">
        <v>13</v>
      </c>
      <c r="J53" s="23">
        <f t="shared" ref="J53:J54" si="49">TRUNC(G53*(1+$K$3),2)</f>
        <v>0</v>
      </c>
      <c r="K53" s="37">
        <f t="shared" ref="K53:K54" si="50">SUM(I53,J53)*D53</f>
        <v>0</v>
      </c>
    </row>
    <row r="54" spans="1:11" s="1" customFormat="1" x14ac:dyDescent="0.2">
      <c r="A54" s="41"/>
      <c r="B54" s="28" t="s">
        <v>89</v>
      </c>
      <c r="C54" s="30" t="s">
        <v>101</v>
      </c>
      <c r="D54" s="93">
        <v>2</v>
      </c>
      <c r="E54" s="21" t="s">
        <v>71</v>
      </c>
      <c r="F54" s="316"/>
      <c r="G54" s="316"/>
      <c r="H54" s="75">
        <f t="shared" si="48"/>
        <v>0</v>
      </c>
      <c r="I54" s="72">
        <f t="shared" ref="I54" si="51">TRUNC(F54*(1+$K$3),2)</f>
        <v>0</v>
      </c>
      <c r="J54" s="23">
        <f t="shared" si="49"/>
        <v>0</v>
      </c>
      <c r="K54" s="37">
        <f t="shared" si="50"/>
        <v>0</v>
      </c>
    </row>
    <row r="55" spans="1:11" s="1" customFormat="1" ht="12" customHeight="1" x14ac:dyDescent="0.2">
      <c r="A55" s="41"/>
      <c r="B55" s="28" t="s">
        <v>90</v>
      </c>
      <c r="C55" s="30" t="s">
        <v>102</v>
      </c>
      <c r="D55" s="93">
        <v>2</v>
      </c>
      <c r="E55" s="21" t="s">
        <v>71</v>
      </c>
      <c r="F55" s="316"/>
      <c r="G55" s="316"/>
      <c r="H55" s="75">
        <f t="shared" ref="H55:H56" si="52">SUM(F55:G55)*D55</f>
        <v>0</v>
      </c>
      <c r="I55" s="72">
        <f t="shared" ref="I55:J56" si="53">TRUNC(F55*(1+$K$3),2)</f>
        <v>0</v>
      </c>
      <c r="J55" s="23">
        <f t="shared" si="53"/>
        <v>0</v>
      </c>
      <c r="K55" s="37">
        <f t="shared" ref="K55:K56" si="54">SUM(I55,J55)*D55</f>
        <v>0</v>
      </c>
    </row>
    <row r="56" spans="1:11" s="1" customFormat="1" ht="15" customHeight="1" x14ac:dyDescent="0.2">
      <c r="A56" s="38"/>
      <c r="B56" s="28" t="s">
        <v>91</v>
      </c>
      <c r="C56" s="43" t="s">
        <v>72</v>
      </c>
      <c r="D56" s="94">
        <v>1</v>
      </c>
      <c r="E56" s="21" t="s">
        <v>71</v>
      </c>
      <c r="F56" s="318"/>
      <c r="G56" s="318"/>
      <c r="H56" s="76">
        <f t="shared" si="52"/>
        <v>0</v>
      </c>
      <c r="I56" s="73">
        <f t="shared" si="53"/>
        <v>0</v>
      </c>
      <c r="J56" s="45">
        <f t="shared" si="53"/>
        <v>0</v>
      </c>
      <c r="K56" s="35">
        <f t="shared" si="54"/>
        <v>0</v>
      </c>
    </row>
    <row r="57" spans="1:11" s="1" customFormat="1" x14ac:dyDescent="0.2">
      <c r="A57" s="38"/>
      <c r="B57" s="28" t="s">
        <v>92</v>
      </c>
      <c r="C57" s="43" t="s">
        <v>73</v>
      </c>
      <c r="D57" s="94">
        <v>1</v>
      </c>
      <c r="E57" s="21" t="s">
        <v>71</v>
      </c>
      <c r="F57" s="318"/>
      <c r="G57" s="318"/>
      <c r="H57" s="76">
        <f t="shared" ref="H57" si="55">SUM(F57:G57)*D57</f>
        <v>0</v>
      </c>
      <c r="I57" s="73">
        <f t="shared" ref="I57" si="56">TRUNC(F57*(1+$K$3),2)</f>
        <v>0</v>
      </c>
      <c r="J57" s="45">
        <f t="shared" ref="J57" si="57">TRUNC(G57*(1+$K$3),2)</f>
        <v>0</v>
      </c>
      <c r="K57" s="35">
        <f t="shared" ref="K57" si="58">SUM(I57,J57)*D57</f>
        <v>0</v>
      </c>
    </row>
    <row r="58" spans="1:11" s="1" customFormat="1" x14ac:dyDescent="0.2">
      <c r="A58" s="38"/>
      <c r="B58" s="28" t="s">
        <v>93</v>
      </c>
      <c r="C58" s="43" t="s">
        <v>80</v>
      </c>
      <c r="D58" s="94">
        <v>1</v>
      </c>
      <c r="E58" s="21" t="s">
        <v>71</v>
      </c>
      <c r="F58" s="318"/>
      <c r="G58" s="318"/>
      <c r="H58" s="76">
        <f t="shared" ref="H58:H59" si="59">SUM(F58:G58)*D58</f>
        <v>0</v>
      </c>
      <c r="I58" s="73">
        <f t="shared" ref="I58:I59" si="60">TRUNC(F58*(1+$K$3),2)</f>
        <v>0</v>
      </c>
      <c r="J58" s="45">
        <f t="shared" ref="J58:J59" si="61">TRUNC(G58*(1+$K$3),2)</f>
        <v>0</v>
      </c>
      <c r="K58" s="35">
        <f t="shared" ref="K58:K59" si="62">SUM(I58,J58)*D58</f>
        <v>0</v>
      </c>
    </row>
    <row r="59" spans="1:11" s="1" customFormat="1" x14ac:dyDescent="0.2">
      <c r="A59" s="38"/>
      <c r="B59" s="28" t="s">
        <v>94</v>
      </c>
      <c r="C59" s="43" t="s">
        <v>82</v>
      </c>
      <c r="D59" s="94">
        <v>1</v>
      </c>
      <c r="E59" s="21" t="s">
        <v>71</v>
      </c>
      <c r="F59" s="318"/>
      <c r="G59" s="318"/>
      <c r="H59" s="76">
        <f t="shared" si="59"/>
        <v>0</v>
      </c>
      <c r="I59" s="73">
        <f t="shared" si="60"/>
        <v>0</v>
      </c>
      <c r="J59" s="45">
        <f t="shared" si="61"/>
        <v>0</v>
      </c>
      <c r="K59" s="35">
        <f t="shared" si="62"/>
        <v>0</v>
      </c>
    </row>
    <row r="60" spans="1:11" s="1" customFormat="1" x14ac:dyDescent="0.2">
      <c r="A60" s="38"/>
      <c r="B60" s="28" t="s">
        <v>95</v>
      </c>
      <c r="C60" s="43" t="s">
        <v>79</v>
      </c>
      <c r="D60" s="94">
        <v>1</v>
      </c>
      <c r="E60" s="21" t="s">
        <v>71</v>
      </c>
      <c r="F60" s="318"/>
      <c r="G60" s="318"/>
      <c r="H60" s="76">
        <f t="shared" ref="H60:H61" si="63">SUM(F60:G60)*D60</f>
        <v>0</v>
      </c>
      <c r="I60" s="73">
        <f t="shared" ref="I60:I61" si="64">TRUNC(F60*(1+$K$3),2)</f>
        <v>0</v>
      </c>
      <c r="J60" s="45">
        <f t="shared" ref="J60:J61" si="65">TRUNC(G60*(1+$K$3),2)</f>
        <v>0</v>
      </c>
      <c r="K60" s="35">
        <f t="shared" ref="K60:K61" si="66">SUM(I60,J60)*D60</f>
        <v>0</v>
      </c>
    </row>
    <row r="61" spans="1:11" s="1" customFormat="1" x14ac:dyDescent="0.2">
      <c r="A61" s="38"/>
      <c r="B61" s="28" t="s">
        <v>96</v>
      </c>
      <c r="C61" s="43" t="s">
        <v>81</v>
      </c>
      <c r="D61" s="94">
        <v>1</v>
      </c>
      <c r="E61" s="21" t="s">
        <v>71</v>
      </c>
      <c r="F61" s="318"/>
      <c r="G61" s="318"/>
      <c r="H61" s="76">
        <f t="shared" si="63"/>
        <v>0</v>
      </c>
      <c r="I61" s="73">
        <f t="shared" si="64"/>
        <v>0</v>
      </c>
      <c r="J61" s="45">
        <f t="shared" si="65"/>
        <v>0</v>
      </c>
      <c r="K61" s="35">
        <f t="shared" si="66"/>
        <v>0</v>
      </c>
    </row>
    <row r="62" spans="1:11" s="1" customFormat="1" x14ac:dyDescent="0.2">
      <c r="A62" s="38"/>
      <c r="B62" s="28" t="s">
        <v>97</v>
      </c>
      <c r="C62" s="43" t="s">
        <v>74</v>
      </c>
      <c r="D62" s="94">
        <v>1</v>
      </c>
      <c r="E62" s="21" t="s">
        <v>71</v>
      </c>
      <c r="F62" s="318"/>
      <c r="G62" s="318"/>
      <c r="H62" s="76">
        <f t="shared" ref="H62" si="67">SUM(F62:G62)*D62</f>
        <v>0</v>
      </c>
      <c r="I62" s="73">
        <f t="shared" ref="I62" si="68">TRUNC(F62*(1+$K$3),2)</f>
        <v>0</v>
      </c>
      <c r="J62" s="45">
        <f t="shared" ref="J62" si="69">TRUNC(G62*(1+$K$3),2)</f>
        <v>0</v>
      </c>
      <c r="K62" s="35">
        <f t="shared" ref="K62" si="70">SUM(I62,J62)*D62</f>
        <v>0</v>
      </c>
    </row>
    <row r="63" spans="1:11" s="1" customFormat="1" x14ac:dyDescent="0.2">
      <c r="A63" s="41"/>
      <c r="B63" s="42" t="s">
        <v>98</v>
      </c>
      <c r="C63" s="31" t="s">
        <v>143</v>
      </c>
      <c r="D63" s="93"/>
      <c r="E63" s="21"/>
      <c r="F63" s="23"/>
      <c r="G63" s="84"/>
      <c r="H63" s="75"/>
      <c r="I63" s="71"/>
      <c r="J63" s="98"/>
      <c r="K63" s="37"/>
    </row>
    <row r="64" spans="1:11" s="1" customFormat="1" ht="27" customHeight="1" x14ac:dyDescent="0.2">
      <c r="A64" s="38"/>
      <c r="B64" s="82" t="s">
        <v>99</v>
      </c>
      <c r="C64" s="43" t="s">
        <v>144</v>
      </c>
      <c r="D64" s="94">
        <v>30</v>
      </c>
      <c r="E64" s="44" t="s">
        <v>8</v>
      </c>
      <c r="F64" s="318"/>
      <c r="G64" s="318"/>
      <c r="H64" s="76">
        <f t="shared" ref="H64" si="71">SUM(F64:G64)*D64</f>
        <v>0</v>
      </c>
      <c r="I64" s="73">
        <f t="shared" ref="I64" si="72">TRUNC(F64*(1+$K$3),2)</f>
        <v>0</v>
      </c>
      <c r="J64" s="45">
        <f t="shared" ref="J64" si="73">TRUNC(G64*(1+$K$3),2)</f>
        <v>0</v>
      </c>
      <c r="K64" s="35">
        <f t="shared" ref="K64" si="74">SUM(I64,J64)*D64</f>
        <v>0</v>
      </c>
    </row>
    <row r="65" spans="1:13" s="1" customFormat="1" x14ac:dyDescent="0.2">
      <c r="A65" s="41"/>
      <c r="B65" s="42" t="s">
        <v>131</v>
      </c>
      <c r="C65" s="31" t="s">
        <v>501</v>
      </c>
      <c r="D65" s="93"/>
      <c r="E65" s="21"/>
      <c r="F65" s="23"/>
      <c r="G65" s="84"/>
      <c r="H65" s="75"/>
      <c r="I65" s="71"/>
      <c r="J65" s="98"/>
      <c r="K65" s="37"/>
    </row>
    <row r="66" spans="1:13" s="1" customFormat="1" ht="36" customHeight="1" x14ac:dyDescent="0.2">
      <c r="A66" s="38"/>
      <c r="B66" s="82" t="s">
        <v>133</v>
      </c>
      <c r="C66" s="43" t="s">
        <v>145</v>
      </c>
      <c r="D66" s="94">
        <v>1</v>
      </c>
      <c r="E66" s="21" t="s">
        <v>71</v>
      </c>
      <c r="F66" s="318"/>
      <c r="G66" s="318"/>
      <c r="H66" s="76">
        <f t="shared" ref="H66" si="75">SUM(F66:G66)*D66</f>
        <v>0</v>
      </c>
      <c r="I66" s="73">
        <f t="shared" ref="I66" si="76">TRUNC(F66*(1+$K$3),2)</f>
        <v>0</v>
      </c>
      <c r="J66" s="45">
        <f t="shared" ref="J66" si="77">TRUNC(G66*(1+$K$3),2)</f>
        <v>0</v>
      </c>
      <c r="K66" s="35">
        <f t="shared" ref="K66" si="78">SUM(I66,J66)*D66</f>
        <v>0</v>
      </c>
    </row>
    <row r="67" spans="1:13" s="1" customFormat="1" ht="36" customHeight="1" x14ac:dyDescent="0.2">
      <c r="A67" s="38"/>
      <c r="B67" s="82" t="s">
        <v>134</v>
      </c>
      <c r="C67" s="43" t="s">
        <v>147</v>
      </c>
      <c r="D67" s="94">
        <v>1</v>
      </c>
      <c r="E67" s="21" t="s">
        <v>71</v>
      </c>
      <c r="F67" s="318"/>
      <c r="G67" s="318"/>
      <c r="H67" s="76">
        <f t="shared" ref="H67:H68" si="79">SUM(F67:G67)*D67</f>
        <v>0</v>
      </c>
      <c r="I67" s="73">
        <f t="shared" ref="I67:I68" si="80">TRUNC(F67*(1+$K$3),2)</f>
        <v>0</v>
      </c>
      <c r="J67" s="45">
        <f t="shared" ref="J67:J68" si="81">TRUNC(G67*(1+$K$3),2)</f>
        <v>0</v>
      </c>
      <c r="K67" s="35">
        <f t="shared" ref="K67:K68" si="82">SUM(I67,J67)*D67</f>
        <v>0</v>
      </c>
    </row>
    <row r="68" spans="1:13" s="1" customFormat="1" ht="36" customHeight="1" x14ac:dyDescent="0.2">
      <c r="A68" s="38"/>
      <c r="B68" s="82" t="s">
        <v>146</v>
      </c>
      <c r="C68" s="43" t="s">
        <v>148</v>
      </c>
      <c r="D68" s="94">
        <v>1</v>
      </c>
      <c r="E68" s="21" t="s">
        <v>71</v>
      </c>
      <c r="F68" s="318"/>
      <c r="G68" s="318"/>
      <c r="H68" s="76">
        <f t="shared" si="79"/>
        <v>0</v>
      </c>
      <c r="I68" s="73">
        <f t="shared" si="80"/>
        <v>0</v>
      </c>
      <c r="J68" s="45">
        <f t="shared" si="81"/>
        <v>0</v>
      </c>
      <c r="K68" s="35">
        <f t="shared" si="82"/>
        <v>0</v>
      </c>
    </row>
    <row r="69" spans="1:13" s="1" customFormat="1" ht="12" customHeight="1" x14ac:dyDescent="0.2">
      <c r="A69" s="38"/>
      <c r="B69" s="90" t="s">
        <v>141</v>
      </c>
      <c r="C69" s="91" t="s">
        <v>51</v>
      </c>
      <c r="D69" s="94"/>
      <c r="E69" s="89"/>
      <c r="F69" s="45"/>
      <c r="G69" s="85"/>
      <c r="H69" s="76"/>
      <c r="I69" s="73"/>
      <c r="J69" s="45"/>
      <c r="K69" s="83"/>
    </row>
    <row r="70" spans="1:13" s="1" customFormat="1" ht="12" customHeight="1" x14ac:dyDescent="0.2">
      <c r="A70" s="38"/>
      <c r="B70" s="82" t="s">
        <v>142</v>
      </c>
      <c r="C70" s="43" t="s">
        <v>67</v>
      </c>
      <c r="D70" s="94">
        <v>1</v>
      </c>
      <c r="E70" s="21" t="s">
        <v>71</v>
      </c>
      <c r="F70" s="45" t="s">
        <v>13</v>
      </c>
      <c r="G70" s="319"/>
      <c r="H70" s="75">
        <f t="shared" ref="H70" si="83">SUM(F70:G70)*D70</f>
        <v>0</v>
      </c>
      <c r="I70" s="73" t="s">
        <v>13</v>
      </c>
      <c r="J70" s="45">
        <f t="shared" ref="J70" si="84">TRUNC(G70*(1+$K$3),2)</f>
        <v>0</v>
      </c>
      <c r="K70" s="83">
        <f>SUM(I70,J70)*D70</f>
        <v>0</v>
      </c>
    </row>
    <row r="71" spans="1:13" s="1" customFormat="1" ht="12" customHeight="1" x14ac:dyDescent="0.2">
      <c r="A71" s="38"/>
      <c r="B71" s="90" t="s">
        <v>149</v>
      </c>
      <c r="C71" s="91" t="s">
        <v>152</v>
      </c>
      <c r="D71" s="94"/>
      <c r="E71" s="89"/>
      <c r="F71" s="45"/>
      <c r="G71" s="85"/>
      <c r="H71" s="76"/>
      <c r="I71" s="73"/>
      <c r="J71" s="45"/>
      <c r="K71" s="83"/>
    </row>
    <row r="72" spans="1:13" s="1" customFormat="1" ht="12" customHeight="1" x14ac:dyDescent="0.2">
      <c r="A72" s="38"/>
      <c r="B72" s="82" t="s">
        <v>150</v>
      </c>
      <c r="C72" s="43" t="s">
        <v>153</v>
      </c>
      <c r="D72" s="94">
        <v>1</v>
      </c>
      <c r="E72" s="21" t="s">
        <v>71</v>
      </c>
      <c r="F72" s="45" t="s">
        <v>13</v>
      </c>
      <c r="G72" s="319"/>
      <c r="H72" s="75">
        <f t="shared" ref="H72:H74" si="85">SUM(F72:G72)*D72</f>
        <v>0</v>
      </c>
      <c r="I72" s="73" t="s">
        <v>13</v>
      </c>
      <c r="J72" s="45">
        <f t="shared" ref="J72:J74" si="86">TRUNC(G72*(1+$K$3),2)</f>
        <v>0</v>
      </c>
      <c r="K72" s="83">
        <f>SUM(I72,J72)*D72</f>
        <v>0</v>
      </c>
    </row>
    <row r="73" spans="1:13" ht="25.5" x14ac:dyDescent="0.2">
      <c r="B73" s="82" t="s">
        <v>151</v>
      </c>
      <c r="C73" s="14" t="s">
        <v>159</v>
      </c>
      <c r="D73" s="94">
        <v>1</v>
      </c>
      <c r="E73" s="21" t="s">
        <v>71</v>
      </c>
      <c r="F73" s="318"/>
      <c r="G73" s="318"/>
      <c r="H73" s="76">
        <f t="shared" si="85"/>
        <v>0</v>
      </c>
      <c r="I73" s="73">
        <f t="shared" ref="I73:I74" si="87">TRUNC(F73*(1+$K$3),2)</f>
        <v>0</v>
      </c>
      <c r="J73" s="45">
        <f t="shared" si="86"/>
        <v>0</v>
      </c>
      <c r="K73" s="35">
        <f t="shared" ref="K73:K74" si="88">SUM(I73,J73)*D73</f>
        <v>0</v>
      </c>
    </row>
    <row r="74" spans="1:13" ht="25.5" x14ac:dyDescent="0.2">
      <c r="B74" s="82" t="s">
        <v>154</v>
      </c>
      <c r="C74" s="14" t="s">
        <v>160</v>
      </c>
      <c r="D74" s="94">
        <v>7.5</v>
      </c>
      <c r="E74" s="140" t="s">
        <v>8</v>
      </c>
      <c r="F74" s="318"/>
      <c r="G74" s="318"/>
      <c r="H74" s="76">
        <f t="shared" si="85"/>
        <v>0</v>
      </c>
      <c r="I74" s="73">
        <f t="shared" si="87"/>
        <v>0</v>
      </c>
      <c r="J74" s="45">
        <f t="shared" si="86"/>
        <v>0</v>
      </c>
      <c r="K74" s="35">
        <f t="shared" si="88"/>
        <v>0</v>
      </c>
    </row>
    <row r="75" spans="1:13" ht="30.75" customHeight="1" x14ac:dyDescent="0.2">
      <c r="B75" s="82" t="s">
        <v>158</v>
      </c>
      <c r="C75" s="14" t="s">
        <v>161</v>
      </c>
      <c r="D75" s="94">
        <v>2</v>
      </c>
      <c r="E75" s="21" t="s">
        <v>71</v>
      </c>
      <c r="F75" s="318"/>
      <c r="G75" s="318"/>
      <c r="H75" s="76">
        <f t="shared" ref="H75" si="89">SUM(F75:G75)*D75</f>
        <v>0</v>
      </c>
      <c r="I75" s="73">
        <f t="shared" ref="I75" si="90">TRUNC(F75*(1+$K$3),2)</f>
        <v>0</v>
      </c>
      <c r="J75" s="45">
        <f t="shared" ref="J75" si="91">TRUNC(G75*(1+$K$3),2)</f>
        <v>0</v>
      </c>
      <c r="K75" s="35">
        <f t="shared" ref="K75" si="92">SUM(I75,J75)*D75</f>
        <v>0</v>
      </c>
    </row>
    <row r="76" spans="1:13" ht="83.25" customHeight="1" x14ac:dyDescent="0.2">
      <c r="B76" s="82" t="s">
        <v>463</v>
      </c>
      <c r="C76" s="26" t="s">
        <v>506</v>
      </c>
      <c r="D76" s="141">
        <v>8</v>
      </c>
      <c r="E76" s="142" t="s">
        <v>8</v>
      </c>
      <c r="F76" s="320"/>
      <c r="G76" s="321"/>
      <c r="H76" s="143">
        <f>SUM(F76:G76)*D76</f>
        <v>0</v>
      </c>
      <c r="I76" s="98">
        <f>TRUNC(F76*(1+$K$3),2)</f>
        <v>0</v>
      </c>
      <c r="J76" s="120">
        <f>TRUNC(G76*(1+$K$3))</f>
        <v>0</v>
      </c>
      <c r="K76" s="46">
        <f>SUM(I76:J76)*D76</f>
        <v>0</v>
      </c>
    </row>
    <row r="77" spans="1:13" s="1" customFormat="1" ht="12" customHeight="1" x14ac:dyDescent="0.2">
      <c r="A77" s="38"/>
      <c r="B77" s="90" t="s">
        <v>155</v>
      </c>
      <c r="C77" s="91" t="s">
        <v>132</v>
      </c>
      <c r="D77" s="94"/>
      <c r="E77" s="89"/>
      <c r="F77" s="45"/>
      <c r="G77" s="85"/>
      <c r="H77" s="76"/>
      <c r="I77" s="73"/>
      <c r="J77" s="45"/>
      <c r="K77" s="83"/>
    </row>
    <row r="78" spans="1:13" s="1" customFormat="1" ht="12" customHeight="1" x14ac:dyDescent="0.2">
      <c r="A78" s="38"/>
      <c r="B78" s="87" t="s">
        <v>156</v>
      </c>
      <c r="C78" s="88" t="s">
        <v>136</v>
      </c>
      <c r="D78" s="94">
        <v>2</v>
      </c>
      <c r="E78" s="21" t="s">
        <v>32</v>
      </c>
      <c r="F78" s="22" t="s">
        <v>13</v>
      </c>
      <c r="G78" s="316"/>
      <c r="H78" s="75">
        <f t="shared" ref="H78" si="93">SUM(F78:G78)*D78</f>
        <v>0</v>
      </c>
      <c r="I78" s="22" t="s">
        <v>13</v>
      </c>
      <c r="J78" s="23">
        <f t="shared" ref="J78" si="94">TRUNC(G78*(1+$K$3),2)</f>
        <v>0</v>
      </c>
      <c r="K78" s="37">
        <f t="shared" ref="K78" si="95">SUM(I78,J78)*D78</f>
        <v>0</v>
      </c>
    </row>
    <row r="79" spans="1:13" s="1" customFormat="1" ht="12" customHeight="1" x14ac:dyDescent="0.2">
      <c r="A79" s="38"/>
      <c r="B79" s="87" t="s">
        <v>157</v>
      </c>
      <c r="C79" s="88" t="s">
        <v>135</v>
      </c>
      <c r="D79" s="94">
        <v>2</v>
      </c>
      <c r="E79" s="44" t="s">
        <v>32</v>
      </c>
      <c r="F79" s="22" t="s">
        <v>13</v>
      </c>
      <c r="G79" s="318"/>
      <c r="H79" s="76">
        <f t="shared" ref="H79" si="96">SUM(F79:G79)*D79</f>
        <v>0</v>
      </c>
      <c r="I79" s="22" t="s">
        <v>13</v>
      </c>
      <c r="J79" s="45">
        <f t="shared" ref="J79" si="97">TRUNC(G79*(1+$K$3),2)</f>
        <v>0</v>
      </c>
      <c r="K79" s="83">
        <f t="shared" ref="K79" si="98">SUM(I79,J79)*D79</f>
        <v>0</v>
      </c>
    </row>
    <row r="80" spans="1:13" s="2" customFormat="1" ht="15" x14ac:dyDescent="0.25">
      <c r="A80" s="121"/>
      <c r="B80" s="122"/>
      <c r="C80" s="123" t="s">
        <v>59</v>
      </c>
      <c r="D80" s="124"/>
      <c r="E80" s="125"/>
      <c r="F80" s="126">
        <f>SUMPRODUCT(F15:F79,D15:D79)</f>
        <v>0</v>
      </c>
      <c r="G80" s="126">
        <f>SUMPRODUCT(G15:G79,D15:D79)</f>
        <v>0</v>
      </c>
      <c r="H80" s="127">
        <f>SUM(H15:H79)</f>
        <v>0</v>
      </c>
      <c r="I80" s="126">
        <f>SUMPRODUCT(I15:I79,D15:D79)</f>
        <v>0</v>
      </c>
      <c r="J80" s="126">
        <f>SUMPRODUCT(J15:J79,D15:D79)</f>
        <v>0</v>
      </c>
      <c r="K80" s="127">
        <f>SUM(K15:K79)</f>
        <v>0</v>
      </c>
      <c r="L80" s="119">
        <f>SUM(F80:G80)</f>
        <v>0</v>
      </c>
      <c r="M80" s="17">
        <f>SUM(I80:J80)</f>
        <v>0</v>
      </c>
    </row>
    <row r="81" spans="1:13" s="152" customFormat="1" ht="12.75" customHeight="1" x14ac:dyDescent="0.2">
      <c r="A81" s="63"/>
      <c r="B81" s="144" t="s">
        <v>53</v>
      </c>
      <c r="C81" s="145" t="s">
        <v>54</v>
      </c>
      <c r="D81" s="146"/>
      <c r="E81" s="147"/>
      <c r="F81" s="148"/>
      <c r="G81" s="149"/>
      <c r="H81" s="150"/>
      <c r="I81" s="151"/>
      <c r="J81" s="148"/>
      <c r="K81" s="150"/>
    </row>
    <row r="82" spans="1:13" ht="12.75" customHeight="1" x14ac:dyDescent="0.2">
      <c r="A82" s="153"/>
      <c r="B82" s="154">
        <v>1</v>
      </c>
      <c r="C82" s="155" t="s">
        <v>55</v>
      </c>
      <c r="D82" s="156"/>
      <c r="E82" s="157"/>
      <c r="F82" s="158"/>
      <c r="G82" s="159"/>
      <c r="H82" s="160"/>
      <c r="I82" s="161"/>
      <c r="J82" s="158"/>
      <c r="K82" s="162"/>
    </row>
    <row r="83" spans="1:13" ht="51" x14ac:dyDescent="0.2">
      <c r="A83" s="96"/>
      <c r="B83" s="97" t="s">
        <v>12</v>
      </c>
      <c r="C83" s="163" t="s">
        <v>83</v>
      </c>
      <c r="D83" s="27">
        <v>7.5</v>
      </c>
      <c r="E83" s="140" t="s">
        <v>8</v>
      </c>
      <c r="F83" s="322"/>
      <c r="G83" s="323"/>
      <c r="H83" s="46">
        <f>SUM(F83,G83)*D83</f>
        <v>0</v>
      </c>
      <c r="I83" s="164">
        <f>TRUNC(F83*(1+$K$3),2)</f>
        <v>0</v>
      </c>
      <c r="J83" s="164">
        <f>TRUNC(G83*(1+$K$3),2)</f>
        <v>0</v>
      </c>
      <c r="K83" s="165">
        <f>SUM(I83:J83)*D83</f>
        <v>0</v>
      </c>
    </row>
    <row r="84" spans="1:13" s="3" customFormat="1" ht="63.75" x14ac:dyDescent="0.2">
      <c r="A84" s="128"/>
      <c r="B84" s="129" t="s">
        <v>14</v>
      </c>
      <c r="C84" s="166" t="s">
        <v>500</v>
      </c>
      <c r="D84" s="314">
        <v>1</v>
      </c>
      <c r="E84" s="130" t="s">
        <v>162</v>
      </c>
      <c r="F84" s="324"/>
      <c r="G84" s="324"/>
      <c r="H84" s="132">
        <f t="shared" ref="H84" si="99">SUM(F84,G84)*D84</f>
        <v>0</v>
      </c>
      <c r="I84" s="167">
        <f>TRUNC(F84*(1+$K$3),2)</f>
        <v>0</v>
      </c>
      <c r="J84" s="168">
        <f>TRUNC(G84*(1+$K$3),2)</f>
        <v>0</v>
      </c>
      <c r="K84" s="133">
        <f t="shared" ref="K84" si="100">SUM(I84:J84)*D84</f>
        <v>0</v>
      </c>
    </row>
    <row r="85" spans="1:13" ht="12.75" customHeight="1" x14ac:dyDescent="0.25">
      <c r="A85" s="169"/>
      <c r="B85" s="169"/>
      <c r="C85" s="170" t="s">
        <v>56</v>
      </c>
      <c r="D85" s="171"/>
      <c r="E85" s="172"/>
      <c r="F85" s="126">
        <f>SUMPRODUCT(F83:F84,D83:D84)</f>
        <v>0</v>
      </c>
      <c r="G85" s="126">
        <f>SUMPRODUCT(G83:G84,D83:D84)</f>
        <v>0</v>
      </c>
      <c r="H85" s="127">
        <f>SUM(H83:H84)</f>
        <v>0</v>
      </c>
      <c r="I85" s="126">
        <f>SUMPRODUCT(I83:I84,D83:D84)</f>
        <v>0</v>
      </c>
      <c r="J85" s="126">
        <f>SUMPRODUCT(J83:J84,D83:D84)</f>
        <v>0</v>
      </c>
      <c r="K85" s="127">
        <f>SUM(K83:K84)</f>
        <v>0</v>
      </c>
      <c r="L85" s="119">
        <f>SUM(F85:G85)</f>
        <v>0</v>
      </c>
      <c r="M85" s="17">
        <f>SUM(I85:J85)</f>
        <v>0</v>
      </c>
    </row>
    <row r="86" spans="1:13" s="182" customFormat="1" x14ac:dyDescent="0.2">
      <c r="A86" s="173"/>
      <c r="B86" s="174" t="s">
        <v>57</v>
      </c>
      <c r="C86" s="175" t="s">
        <v>58</v>
      </c>
      <c r="D86" s="176"/>
      <c r="E86" s="177"/>
      <c r="F86" s="178"/>
      <c r="G86" s="179"/>
      <c r="H86" s="180"/>
      <c r="I86" s="181"/>
      <c r="J86" s="178"/>
      <c r="K86" s="180"/>
    </row>
    <row r="87" spans="1:13" s="3" customFormat="1" x14ac:dyDescent="0.2">
      <c r="A87" s="99"/>
      <c r="B87" s="100">
        <v>1</v>
      </c>
      <c r="C87" s="183" t="s">
        <v>163</v>
      </c>
      <c r="D87" s="101"/>
      <c r="E87" s="101"/>
      <c r="F87" s="101"/>
      <c r="G87" s="101"/>
      <c r="H87" s="102"/>
      <c r="I87" s="103"/>
      <c r="J87" s="101"/>
      <c r="K87" s="104"/>
    </row>
    <row r="88" spans="1:13" s="3" customFormat="1" ht="64.5" customHeight="1" x14ac:dyDescent="0.2">
      <c r="A88" s="184"/>
      <c r="B88" s="185" t="s">
        <v>12</v>
      </c>
      <c r="C88" s="105" t="s">
        <v>164</v>
      </c>
      <c r="D88" s="186">
        <v>1</v>
      </c>
      <c r="E88" s="187" t="s">
        <v>165</v>
      </c>
      <c r="F88" s="79" t="s">
        <v>13</v>
      </c>
      <c r="G88" s="325"/>
      <c r="H88" s="188">
        <f>SUM(F88:G88)*D88</f>
        <v>0</v>
      </c>
      <c r="I88" s="79" t="s">
        <v>13</v>
      </c>
      <c r="J88" s="106">
        <f t="shared" ref="J88:J93" si="101">TRUNC(G88*(1+$K$3),2)</f>
        <v>0</v>
      </c>
      <c r="K88" s="188">
        <f>SUM(I88:J88)*D88</f>
        <v>0</v>
      </c>
    </row>
    <row r="89" spans="1:13" s="3" customFormat="1" x14ac:dyDescent="0.2">
      <c r="A89" s="189"/>
      <c r="B89" s="190" t="s">
        <v>14</v>
      </c>
      <c r="C89" s="191" t="s">
        <v>166</v>
      </c>
      <c r="D89" s="192"/>
      <c r="E89" s="193"/>
      <c r="F89" s="98"/>
      <c r="G89" s="98"/>
      <c r="H89" s="46"/>
      <c r="I89" s="71"/>
      <c r="J89" s="98"/>
      <c r="K89" s="46"/>
    </row>
    <row r="90" spans="1:13" s="3" customFormat="1" ht="15" customHeight="1" x14ac:dyDescent="0.2">
      <c r="A90" s="189"/>
      <c r="B90" s="190" t="s">
        <v>167</v>
      </c>
      <c r="C90" s="194" t="s">
        <v>168</v>
      </c>
      <c r="D90" s="192">
        <v>10</v>
      </c>
      <c r="E90" s="193" t="s">
        <v>165</v>
      </c>
      <c r="F90" s="316"/>
      <c r="G90" s="320"/>
      <c r="H90" s="46">
        <f>SUM(F90:G90)*D90</f>
        <v>0</v>
      </c>
      <c r="I90" s="23">
        <f t="shared" ref="I90:I93" si="102">TRUNC(F90*(1+$K$3),2)</f>
        <v>0</v>
      </c>
      <c r="J90" s="45">
        <f t="shared" si="101"/>
        <v>0</v>
      </c>
      <c r="K90" s="46">
        <f>SUM(I90:J90)*D90</f>
        <v>0</v>
      </c>
    </row>
    <row r="91" spans="1:13" s="3" customFormat="1" x14ac:dyDescent="0.2">
      <c r="A91" s="189"/>
      <c r="B91" s="190" t="s">
        <v>169</v>
      </c>
      <c r="C91" s="194" t="s">
        <v>170</v>
      </c>
      <c r="D91" s="192">
        <v>7</v>
      </c>
      <c r="E91" s="193" t="s">
        <v>165</v>
      </c>
      <c r="F91" s="316"/>
      <c r="G91" s="320"/>
      <c r="H91" s="46">
        <f>SUM(F91:G91)*D91</f>
        <v>0</v>
      </c>
      <c r="I91" s="23">
        <f t="shared" si="102"/>
        <v>0</v>
      </c>
      <c r="J91" s="45">
        <f t="shared" si="101"/>
        <v>0</v>
      </c>
      <c r="K91" s="46">
        <f>SUM(I91:J91)*D91</f>
        <v>0</v>
      </c>
    </row>
    <row r="92" spans="1:13" s="3" customFormat="1" x14ac:dyDescent="0.2">
      <c r="A92" s="189"/>
      <c r="B92" s="190" t="s">
        <v>171</v>
      </c>
      <c r="C92" s="194" t="s">
        <v>172</v>
      </c>
      <c r="D92" s="192">
        <v>2</v>
      </c>
      <c r="E92" s="193" t="s">
        <v>165</v>
      </c>
      <c r="F92" s="316"/>
      <c r="G92" s="320"/>
      <c r="H92" s="46">
        <f>SUM(F92:G92)*D92</f>
        <v>0</v>
      </c>
      <c r="I92" s="23">
        <f t="shared" si="102"/>
        <v>0</v>
      </c>
      <c r="J92" s="45">
        <f t="shared" si="101"/>
        <v>0</v>
      </c>
      <c r="K92" s="46">
        <f>SUM(I92:J92)*D92</f>
        <v>0</v>
      </c>
    </row>
    <row r="93" spans="1:13" s="3" customFormat="1" ht="15" customHeight="1" x14ac:dyDescent="0.2">
      <c r="A93" s="189"/>
      <c r="B93" s="190" t="s">
        <v>173</v>
      </c>
      <c r="C93" s="194" t="s">
        <v>174</v>
      </c>
      <c r="D93" s="192">
        <v>7</v>
      </c>
      <c r="E93" s="193" t="s">
        <v>165</v>
      </c>
      <c r="F93" s="316"/>
      <c r="G93" s="320"/>
      <c r="H93" s="46">
        <f>SUM(F93:G93)*D93</f>
        <v>0</v>
      </c>
      <c r="I93" s="23">
        <f t="shared" si="102"/>
        <v>0</v>
      </c>
      <c r="J93" s="45">
        <f t="shared" si="101"/>
        <v>0</v>
      </c>
      <c r="K93" s="46">
        <f>SUM(I93:J93)*D93</f>
        <v>0</v>
      </c>
    </row>
    <row r="94" spans="1:13" s="196" customFormat="1" ht="14.25" customHeight="1" x14ac:dyDescent="0.2">
      <c r="A94" s="195"/>
      <c r="B94" s="190" t="s">
        <v>27</v>
      </c>
      <c r="C94" s="194" t="s">
        <v>175</v>
      </c>
      <c r="D94" s="192"/>
      <c r="E94" s="193" t="s">
        <v>176</v>
      </c>
      <c r="F94" s="23"/>
      <c r="G94" s="98"/>
      <c r="H94" s="46"/>
      <c r="I94" s="23"/>
      <c r="J94" s="98"/>
      <c r="K94" s="46"/>
    </row>
    <row r="95" spans="1:13" s="196" customFormat="1" ht="15" customHeight="1" x14ac:dyDescent="0.2">
      <c r="A95" s="195"/>
      <c r="B95" s="190" t="s">
        <v>177</v>
      </c>
      <c r="C95" s="194" t="s">
        <v>178</v>
      </c>
      <c r="D95" s="192">
        <v>1</v>
      </c>
      <c r="E95" s="193" t="s">
        <v>165</v>
      </c>
      <c r="F95" s="326"/>
      <c r="G95" s="326"/>
      <c r="H95" s="46">
        <f t="shared" ref="H95:H101" si="103">SUM(F95,G95)*D95</f>
        <v>0</v>
      </c>
      <c r="I95" s="23">
        <f t="shared" ref="I95:J97" si="104">TRUNC(F95*(1+$K$3),2)</f>
        <v>0</v>
      </c>
      <c r="J95" s="23">
        <f t="shared" si="104"/>
        <v>0</v>
      </c>
      <c r="K95" s="46">
        <f>SUM(I95:J95)*D95</f>
        <v>0</v>
      </c>
    </row>
    <row r="96" spans="1:13" s="196" customFormat="1" ht="12.75" customHeight="1" x14ac:dyDescent="0.2">
      <c r="A96" s="195"/>
      <c r="B96" s="190" t="s">
        <v>179</v>
      </c>
      <c r="C96" s="194" t="s">
        <v>180</v>
      </c>
      <c r="D96" s="192">
        <v>1</v>
      </c>
      <c r="E96" s="193" t="s">
        <v>165</v>
      </c>
      <c r="F96" s="326"/>
      <c r="G96" s="326"/>
      <c r="H96" s="46">
        <f t="shared" si="103"/>
        <v>0</v>
      </c>
      <c r="I96" s="23">
        <f t="shared" si="104"/>
        <v>0</v>
      </c>
      <c r="J96" s="23">
        <f t="shared" si="104"/>
        <v>0</v>
      </c>
      <c r="K96" s="46">
        <f>SUM(I96:J96)*D96</f>
        <v>0</v>
      </c>
    </row>
    <row r="97" spans="1:12" s="196" customFormat="1" ht="14.25" customHeight="1" x14ac:dyDescent="0.2">
      <c r="A97" s="195"/>
      <c r="B97" s="190" t="s">
        <v>181</v>
      </c>
      <c r="C97" s="194" t="s">
        <v>182</v>
      </c>
      <c r="D97" s="192">
        <v>1</v>
      </c>
      <c r="E97" s="193" t="s">
        <v>165</v>
      </c>
      <c r="F97" s="326"/>
      <c r="G97" s="326"/>
      <c r="H97" s="46">
        <f t="shared" si="103"/>
        <v>0</v>
      </c>
      <c r="I97" s="23">
        <f t="shared" si="104"/>
        <v>0</v>
      </c>
      <c r="J97" s="23">
        <f t="shared" si="104"/>
        <v>0</v>
      </c>
      <c r="K97" s="46">
        <f>SUM(I97:J97)*D97</f>
        <v>0</v>
      </c>
    </row>
    <row r="98" spans="1:12" s="196" customFormat="1" ht="16.5" customHeight="1" x14ac:dyDescent="0.2">
      <c r="A98" s="195"/>
      <c r="B98" s="190" t="s">
        <v>28</v>
      </c>
      <c r="C98" s="194" t="s">
        <v>183</v>
      </c>
      <c r="D98" s="192"/>
      <c r="E98" s="193" t="s">
        <v>176</v>
      </c>
      <c r="F98" s="23"/>
      <c r="G98" s="98"/>
      <c r="H98" s="46"/>
      <c r="I98" s="23"/>
      <c r="J98" s="98"/>
      <c r="K98" s="46"/>
    </row>
    <row r="99" spans="1:12" s="196" customFormat="1" ht="15" customHeight="1" x14ac:dyDescent="0.2">
      <c r="A99" s="195"/>
      <c r="B99" s="190" t="s">
        <v>184</v>
      </c>
      <c r="C99" s="194" t="s">
        <v>185</v>
      </c>
      <c r="D99" s="192">
        <v>1</v>
      </c>
      <c r="E99" s="193" t="s">
        <v>165</v>
      </c>
      <c r="F99" s="326"/>
      <c r="G99" s="326"/>
      <c r="H99" s="46">
        <f t="shared" si="103"/>
        <v>0</v>
      </c>
      <c r="I99" s="23">
        <f t="shared" ref="I99:J106" si="105">TRUNC(F99*(1+$K$3),2)</f>
        <v>0</v>
      </c>
      <c r="J99" s="23">
        <f t="shared" si="105"/>
        <v>0</v>
      </c>
      <c r="K99" s="46">
        <f>SUM(I99:J99)*D99</f>
        <v>0</v>
      </c>
    </row>
    <row r="100" spans="1:12" s="196" customFormat="1" ht="15" customHeight="1" x14ac:dyDescent="0.2">
      <c r="A100" s="195"/>
      <c r="B100" s="190" t="s">
        <v>29</v>
      </c>
      <c r="C100" s="194" t="s">
        <v>186</v>
      </c>
      <c r="D100" s="192">
        <v>4</v>
      </c>
      <c r="E100" s="193" t="s">
        <v>165</v>
      </c>
      <c r="F100" s="326"/>
      <c r="G100" s="326"/>
      <c r="H100" s="46">
        <f>SUM(F100,G100)*D100</f>
        <v>0</v>
      </c>
      <c r="I100" s="23">
        <f t="shared" si="105"/>
        <v>0</v>
      </c>
      <c r="J100" s="23">
        <f t="shared" si="105"/>
        <v>0</v>
      </c>
      <c r="K100" s="46">
        <f>SUM(I100:J100)*D100</f>
        <v>0</v>
      </c>
    </row>
    <row r="101" spans="1:12" s="196" customFormat="1" ht="15" customHeight="1" x14ac:dyDescent="0.2">
      <c r="A101" s="195"/>
      <c r="B101" s="190" t="s">
        <v>30</v>
      </c>
      <c r="C101" s="194" t="s">
        <v>187</v>
      </c>
      <c r="D101" s="192">
        <v>4</v>
      </c>
      <c r="E101" s="193" t="s">
        <v>165</v>
      </c>
      <c r="F101" s="326"/>
      <c r="G101" s="326"/>
      <c r="H101" s="46">
        <f t="shared" si="103"/>
        <v>0</v>
      </c>
      <c r="I101" s="23">
        <f t="shared" si="105"/>
        <v>0</v>
      </c>
      <c r="J101" s="23">
        <f t="shared" si="105"/>
        <v>0</v>
      </c>
      <c r="K101" s="46">
        <f t="shared" ref="K101:K168" si="106">SUM(I101:J101)*D101</f>
        <v>0</v>
      </c>
    </row>
    <row r="102" spans="1:12" s="196" customFormat="1" ht="12.75" customHeight="1" x14ac:dyDescent="0.2">
      <c r="A102" s="195"/>
      <c r="B102" s="190" t="s">
        <v>31</v>
      </c>
      <c r="C102" s="194" t="s">
        <v>188</v>
      </c>
      <c r="D102" s="192">
        <v>1</v>
      </c>
      <c r="E102" s="193" t="s">
        <v>165</v>
      </c>
      <c r="F102" s="320"/>
      <c r="G102" s="320"/>
      <c r="H102" s="46">
        <f>SUM(F102,G102)*D102</f>
        <v>0</v>
      </c>
      <c r="I102" s="23">
        <f t="shared" si="105"/>
        <v>0</v>
      </c>
      <c r="J102" s="23">
        <f t="shared" si="105"/>
        <v>0</v>
      </c>
      <c r="K102" s="46">
        <f>SUM(I102:J102)*D102</f>
        <v>0</v>
      </c>
    </row>
    <row r="103" spans="1:12" s="196" customFormat="1" ht="15" customHeight="1" x14ac:dyDescent="0.2">
      <c r="A103" s="195"/>
      <c r="B103" s="190" t="s">
        <v>189</v>
      </c>
      <c r="C103" s="194" t="s">
        <v>190</v>
      </c>
      <c r="D103" s="192">
        <v>60</v>
      </c>
      <c r="E103" s="193" t="s">
        <v>26</v>
      </c>
      <c r="F103" s="320"/>
      <c r="G103" s="320"/>
      <c r="H103" s="46">
        <f>SUM(F103,G103)*D103</f>
        <v>0</v>
      </c>
      <c r="I103" s="23">
        <f t="shared" si="105"/>
        <v>0</v>
      </c>
      <c r="J103" s="23">
        <f t="shared" si="105"/>
        <v>0</v>
      </c>
      <c r="K103" s="46">
        <f t="shared" si="106"/>
        <v>0</v>
      </c>
      <c r="L103" s="198"/>
    </row>
    <row r="104" spans="1:12" s="196" customFormat="1" ht="15.75" customHeight="1" x14ac:dyDescent="0.2">
      <c r="A104" s="195"/>
      <c r="B104" s="190" t="s">
        <v>191</v>
      </c>
      <c r="C104" s="194" t="s">
        <v>192</v>
      </c>
      <c r="D104" s="192">
        <v>120</v>
      </c>
      <c r="E104" s="193" t="s">
        <v>26</v>
      </c>
      <c r="F104" s="320"/>
      <c r="G104" s="320"/>
      <c r="H104" s="46">
        <f>SUM(F104,G104)*D104</f>
        <v>0</v>
      </c>
      <c r="I104" s="23">
        <f t="shared" si="105"/>
        <v>0</v>
      </c>
      <c r="J104" s="23">
        <f t="shared" si="105"/>
        <v>0</v>
      </c>
      <c r="K104" s="46">
        <f t="shared" si="106"/>
        <v>0</v>
      </c>
    </row>
    <row r="105" spans="1:12" s="196" customFormat="1" ht="15.75" customHeight="1" x14ac:dyDescent="0.2">
      <c r="A105" s="195"/>
      <c r="B105" s="190" t="s">
        <v>193</v>
      </c>
      <c r="C105" s="194" t="s">
        <v>194</v>
      </c>
      <c r="D105" s="192">
        <v>120</v>
      </c>
      <c r="E105" s="193" t="s">
        <v>26</v>
      </c>
      <c r="F105" s="320"/>
      <c r="G105" s="320"/>
      <c r="H105" s="46">
        <f>SUM(F105,G105)*D105</f>
        <v>0</v>
      </c>
      <c r="I105" s="23">
        <f t="shared" si="105"/>
        <v>0</v>
      </c>
      <c r="J105" s="23">
        <f t="shared" si="105"/>
        <v>0</v>
      </c>
      <c r="K105" s="46">
        <f t="shared" si="106"/>
        <v>0</v>
      </c>
    </row>
    <row r="106" spans="1:12" s="196" customFormat="1" ht="26.25" customHeight="1" x14ac:dyDescent="0.2">
      <c r="A106" s="195"/>
      <c r="B106" s="190" t="s">
        <v>195</v>
      </c>
      <c r="C106" s="199" t="s">
        <v>196</v>
      </c>
      <c r="D106" s="192">
        <v>90</v>
      </c>
      <c r="E106" s="193" t="s">
        <v>26</v>
      </c>
      <c r="F106" s="108" t="s">
        <v>13</v>
      </c>
      <c r="G106" s="320"/>
      <c r="H106" s="46">
        <f>SUM(F106,G106)*D106</f>
        <v>0</v>
      </c>
      <c r="I106" s="108" t="s">
        <v>13</v>
      </c>
      <c r="J106" s="23">
        <f t="shared" si="105"/>
        <v>0</v>
      </c>
      <c r="K106" s="46">
        <f t="shared" ref="K106" si="107">SUM(I106:J106)*D106</f>
        <v>0</v>
      </c>
    </row>
    <row r="107" spans="1:12" s="196" customFormat="1" x14ac:dyDescent="0.2">
      <c r="A107" s="200"/>
      <c r="B107" s="201">
        <v>2</v>
      </c>
      <c r="C107" s="202" t="s">
        <v>163</v>
      </c>
      <c r="D107" s="192"/>
      <c r="E107" s="193"/>
      <c r="F107" s="98"/>
      <c r="G107" s="98"/>
      <c r="H107" s="46"/>
      <c r="I107" s="71"/>
      <c r="J107" s="98"/>
      <c r="K107" s="46"/>
    </row>
    <row r="108" spans="1:12" ht="63.75" x14ac:dyDescent="0.2">
      <c r="A108" s="203"/>
      <c r="B108" s="204" t="s">
        <v>15</v>
      </c>
      <c r="C108" s="205" t="s">
        <v>197</v>
      </c>
      <c r="D108" s="315">
        <v>48</v>
      </c>
      <c r="E108" s="206" t="s">
        <v>165</v>
      </c>
      <c r="F108" s="108" t="s">
        <v>13</v>
      </c>
      <c r="G108" s="327"/>
      <c r="H108" s="46">
        <f>SUM(F108:G108)*D108</f>
        <v>0</v>
      </c>
      <c r="I108" s="23" t="s">
        <v>13</v>
      </c>
      <c r="J108" s="23">
        <f t="shared" ref="J108:J113" si="108">TRUNC(G108*(1+$K$3),2)</f>
        <v>0</v>
      </c>
      <c r="K108" s="46">
        <f t="shared" ref="K108:K110" si="109">SUM(I108:J108)*D108</f>
        <v>0</v>
      </c>
    </row>
    <row r="109" spans="1:12" ht="51" x14ac:dyDescent="0.2">
      <c r="A109" s="203"/>
      <c r="B109" s="204" t="s">
        <v>16</v>
      </c>
      <c r="C109" s="207" t="s">
        <v>198</v>
      </c>
      <c r="D109" s="315">
        <v>11</v>
      </c>
      <c r="E109" s="206" t="s">
        <v>165</v>
      </c>
      <c r="F109" s="328"/>
      <c r="G109" s="327"/>
      <c r="H109" s="46">
        <f>SUM(F109:G109)*D109</f>
        <v>0</v>
      </c>
      <c r="I109" s="23">
        <f t="shared" ref="I109:I110" si="110">TRUNC(F109*(1+$K$3),2)</f>
        <v>0</v>
      </c>
      <c r="J109" s="23">
        <f t="shared" si="108"/>
        <v>0</v>
      </c>
      <c r="K109" s="46">
        <f t="shared" si="109"/>
        <v>0</v>
      </c>
    </row>
    <row r="110" spans="1:12" ht="51" x14ac:dyDescent="0.2">
      <c r="A110" s="203"/>
      <c r="B110" s="204" t="s">
        <v>106</v>
      </c>
      <c r="C110" s="207" t="s">
        <v>199</v>
      </c>
      <c r="D110" s="315">
        <v>7</v>
      </c>
      <c r="E110" s="206" t="s">
        <v>165</v>
      </c>
      <c r="F110" s="328"/>
      <c r="G110" s="327"/>
      <c r="H110" s="46">
        <f>SUM(F110:G110)*D110</f>
        <v>0</v>
      </c>
      <c r="I110" s="23">
        <f t="shared" si="110"/>
        <v>0</v>
      </c>
      <c r="J110" s="23">
        <f t="shared" si="108"/>
        <v>0</v>
      </c>
      <c r="K110" s="46">
        <f t="shared" si="109"/>
        <v>0</v>
      </c>
    </row>
    <row r="111" spans="1:12" ht="25.5" x14ac:dyDescent="0.2">
      <c r="A111" s="203"/>
      <c r="B111" s="204" t="s">
        <v>110</v>
      </c>
      <c r="C111" s="112" t="s">
        <v>200</v>
      </c>
      <c r="D111" s="315">
        <v>30</v>
      </c>
      <c r="E111" s="206" t="s">
        <v>165</v>
      </c>
      <c r="F111" s="108" t="s">
        <v>13</v>
      </c>
      <c r="G111" s="327"/>
      <c r="H111" s="46">
        <f>SUM(F111:G111)*D111</f>
        <v>0</v>
      </c>
      <c r="I111" s="23" t="s">
        <v>13</v>
      </c>
      <c r="J111" s="23">
        <f t="shared" si="108"/>
        <v>0</v>
      </c>
      <c r="K111" s="46">
        <f>SUM(I111:J111)*D111</f>
        <v>0</v>
      </c>
    </row>
    <row r="112" spans="1:12" s="152" customFormat="1" x14ac:dyDescent="0.2">
      <c r="A112" s="208"/>
      <c r="B112" s="204" t="s">
        <v>111</v>
      </c>
      <c r="C112" s="194" t="s">
        <v>201</v>
      </c>
      <c r="D112" s="192">
        <v>2</v>
      </c>
      <c r="E112" s="193" t="s">
        <v>165</v>
      </c>
      <c r="F112" s="320"/>
      <c r="G112" s="320"/>
      <c r="H112" s="46">
        <f t="shared" ref="H112:H168" si="111">SUM(F112,G112)*D112</f>
        <v>0</v>
      </c>
      <c r="I112" s="23">
        <f t="shared" ref="I112:I113" si="112">TRUNC(F112*(1+$K$3),2)</f>
        <v>0</v>
      </c>
      <c r="J112" s="23">
        <f t="shared" si="108"/>
        <v>0</v>
      </c>
      <c r="K112" s="46">
        <f t="shared" si="106"/>
        <v>0</v>
      </c>
    </row>
    <row r="113" spans="1:11" s="152" customFormat="1" x14ac:dyDescent="0.2">
      <c r="A113" s="208"/>
      <c r="B113" s="204" t="s">
        <v>114</v>
      </c>
      <c r="C113" s="194" t="s">
        <v>202</v>
      </c>
      <c r="D113" s="192">
        <v>1</v>
      </c>
      <c r="E113" s="193" t="s">
        <v>165</v>
      </c>
      <c r="F113" s="320"/>
      <c r="G113" s="320"/>
      <c r="H113" s="46">
        <f t="shared" si="111"/>
        <v>0</v>
      </c>
      <c r="I113" s="23">
        <f t="shared" si="112"/>
        <v>0</v>
      </c>
      <c r="J113" s="23">
        <f t="shared" si="108"/>
        <v>0</v>
      </c>
      <c r="K113" s="46">
        <f t="shared" ref="K113" si="113">SUM(I113:J113)*D113</f>
        <v>0</v>
      </c>
    </row>
    <row r="114" spans="1:11" s="152" customFormat="1" x14ac:dyDescent="0.2">
      <c r="A114" s="208"/>
      <c r="B114" s="204" t="s">
        <v>115</v>
      </c>
      <c r="C114" s="194" t="s">
        <v>203</v>
      </c>
      <c r="D114" s="192"/>
      <c r="E114" s="193"/>
      <c r="F114" s="98"/>
      <c r="G114" s="98"/>
      <c r="H114" s="46"/>
      <c r="I114" s="71"/>
      <c r="J114" s="98"/>
      <c r="K114" s="46"/>
    </row>
    <row r="115" spans="1:11" s="152" customFormat="1" x14ac:dyDescent="0.2">
      <c r="A115" s="208"/>
      <c r="B115" s="190" t="s">
        <v>204</v>
      </c>
      <c r="C115" s="194" t="s">
        <v>205</v>
      </c>
      <c r="D115" s="209">
        <v>1650</v>
      </c>
      <c r="E115" s="193" t="s">
        <v>26</v>
      </c>
      <c r="F115" s="326"/>
      <c r="G115" s="326"/>
      <c r="H115" s="46">
        <f t="shared" si="111"/>
        <v>0</v>
      </c>
      <c r="I115" s="23">
        <f t="shared" ref="I115:J120" si="114">TRUNC(F115*(1+$K$3),2)</f>
        <v>0</v>
      </c>
      <c r="J115" s="23">
        <f t="shared" si="114"/>
        <v>0</v>
      </c>
      <c r="K115" s="46">
        <f t="shared" si="106"/>
        <v>0</v>
      </c>
    </row>
    <row r="116" spans="1:11" s="152" customFormat="1" x14ac:dyDescent="0.2">
      <c r="A116" s="208"/>
      <c r="B116" s="190" t="s">
        <v>206</v>
      </c>
      <c r="C116" s="194" t="s">
        <v>207</v>
      </c>
      <c r="D116" s="192">
        <v>600</v>
      </c>
      <c r="E116" s="193" t="s">
        <v>26</v>
      </c>
      <c r="F116" s="326"/>
      <c r="G116" s="326"/>
      <c r="H116" s="46">
        <f t="shared" si="111"/>
        <v>0</v>
      </c>
      <c r="I116" s="23">
        <f t="shared" si="114"/>
        <v>0</v>
      </c>
      <c r="J116" s="23">
        <f t="shared" si="114"/>
        <v>0</v>
      </c>
      <c r="K116" s="46">
        <f t="shared" si="106"/>
        <v>0</v>
      </c>
    </row>
    <row r="117" spans="1:11" s="152" customFormat="1" x14ac:dyDescent="0.2">
      <c r="A117" s="210"/>
      <c r="B117" s="190" t="s">
        <v>208</v>
      </c>
      <c r="C117" s="211" t="s">
        <v>209</v>
      </c>
      <c r="D117" s="212">
        <v>30</v>
      </c>
      <c r="E117" s="213" t="s">
        <v>26</v>
      </c>
      <c r="F117" s="328"/>
      <c r="G117" s="327"/>
      <c r="H117" s="214">
        <f t="shared" ref="H117:H119" si="115">SUM(F117:G117)*D117</f>
        <v>0</v>
      </c>
      <c r="I117" s="23">
        <f t="shared" si="114"/>
        <v>0</v>
      </c>
      <c r="J117" s="23">
        <f t="shared" si="114"/>
        <v>0</v>
      </c>
      <c r="K117" s="214">
        <f t="shared" ref="K117:K119" si="116">SUM(I117:J117)*D117</f>
        <v>0</v>
      </c>
    </row>
    <row r="118" spans="1:11" s="152" customFormat="1" x14ac:dyDescent="0.2">
      <c r="A118" s="210"/>
      <c r="B118" s="190" t="s">
        <v>210</v>
      </c>
      <c r="C118" s="211" t="s">
        <v>211</v>
      </c>
      <c r="D118" s="212">
        <v>1</v>
      </c>
      <c r="E118" s="213" t="s">
        <v>165</v>
      </c>
      <c r="F118" s="320"/>
      <c r="G118" s="320"/>
      <c r="H118" s="214">
        <f t="shared" si="115"/>
        <v>0</v>
      </c>
      <c r="I118" s="23">
        <f t="shared" si="114"/>
        <v>0</v>
      </c>
      <c r="J118" s="23">
        <f t="shared" si="114"/>
        <v>0</v>
      </c>
      <c r="K118" s="214">
        <f t="shared" si="116"/>
        <v>0</v>
      </c>
    </row>
    <row r="119" spans="1:11" s="152" customFormat="1" ht="17.25" customHeight="1" x14ac:dyDescent="0.2">
      <c r="A119" s="210"/>
      <c r="B119" s="190" t="s">
        <v>212</v>
      </c>
      <c r="C119" s="211" t="s">
        <v>213</v>
      </c>
      <c r="D119" s="212">
        <v>4</v>
      </c>
      <c r="E119" s="213" t="s">
        <v>165</v>
      </c>
      <c r="F119" s="328"/>
      <c r="G119" s="327"/>
      <c r="H119" s="214">
        <f t="shared" si="115"/>
        <v>0</v>
      </c>
      <c r="I119" s="23">
        <f t="shared" si="114"/>
        <v>0</v>
      </c>
      <c r="J119" s="23">
        <f t="shared" si="114"/>
        <v>0</v>
      </c>
      <c r="K119" s="214">
        <f t="shared" si="116"/>
        <v>0</v>
      </c>
    </row>
    <row r="120" spans="1:11" s="152" customFormat="1" x14ac:dyDescent="0.2">
      <c r="A120" s="208"/>
      <c r="B120" s="190" t="s">
        <v>214</v>
      </c>
      <c r="C120" s="194" t="s">
        <v>215</v>
      </c>
      <c r="D120" s="192">
        <v>8</v>
      </c>
      <c r="E120" s="213" t="s">
        <v>165</v>
      </c>
      <c r="F120" s="328"/>
      <c r="G120" s="327"/>
      <c r="H120" s="214">
        <f t="shared" ref="H120" si="117">SUM(F120:G120)*D120</f>
        <v>0</v>
      </c>
      <c r="I120" s="23">
        <f t="shared" si="114"/>
        <v>0</v>
      </c>
      <c r="J120" s="23">
        <f t="shared" si="114"/>
        <v>0</v>
      </c>
      <c r="K120" s="214">
        <f t="shared" ref="K120" si="118">SUM(I120:J120)*D120</f>
        <v>0</v>
      </c>
    </row>
    <row r="121" spans="1:11" s="152" customFormat="1" x14ac:dyDescent="0.2">
      <c r="A121" s="208"/>
      <c r="B121" s="190" t="s">
        <v>216</v>
      </c>
      <c r="C121" s="194" t="s">
        <v>217</v>
      </c>
      <c r="D121" s="192"/>
      <c r="E121" s="193"/>
      <c r="F121" s="98"/>
      <c r="G121" s="98"/>
      <c r="H121" s="46"/>
      <c r="I121" s="98"/>
      <c r="J121" s="98"/>
      <c r="K121" s="46"/>
    </row>
    <row r="122" spans="1:11" s="152" customFormat="1" x14ac:dyDescent="0.2">
      <c r="A122" s="208"/>
      <c r="B122" s="190" t="s">
        <v>218</v>
      </c>
      <c r="C122" s="194" t="s">
        <v>219</v>
      </c>
      <c r="D122" s="192">
        <v>3</v>
      </c>
      <c r="E122" s="193" t="s">
        <v>165</v>
      </c>
      <c r="F122" s="328"/>
      <c r="G122" s="327"/>
      <c r="H122" s="46">
        <f t="shared" si="111"/>
        <v>0</v>
      </c>
      <c r="I122" s="23">
        <f t="shared" ref="I122:J125" si="119">TRUNC(F122*(1+$K$3),2)</f>
        <v>0</v>
      </c>
      <c r="J122" s="23">
        <f t="shared" si="119"/>
        <v>0</v>
      </c>
      <c r="K122" s="46">
        <f t="shared" si="106"/>
        <v>0</v>
      </c>
    </row>
    <row r="123" spans="1:11" s="152" customFormat="1" x14ac:dyDescent="0.2">
      <c r="A123" s="208"/>
      <c r="B123" s="190" t="s">
        <v>220</v>
      </c>
      <c r="C123" s="194" t="s">
        <v>221</v>
      </c>
      <c r="D123" s="192">
        <v>2</v>
      </c>
      <c r="E123" s="193" t="s">
        <v>165</v>
      </c>
      <c r="F123" s="328"/>
      <c r="G123" s="327"/>
      <c r="H123" s="46">
        <f t="shared" si="111"/>
        <v>0</v>
      </c>
      <c r="I123" s="23">
        <f t="shared" si="119"/>
        <v>0</v>
      </c>
      <c r="J123" s="23">
        <f t="shared" si="119"/>
        <v>0</v>
      </c>
      <c r="K123" s="46">
        <f t="shared" si="106"/>
        <v>0</v>
      </c>
    </row>
    <row r="124" spans="1:11" s="152" customFormat="1" x14ac:dyDescent="0.2">
      <c r="A124" s="208"/>
      <c r="B124" s="190" t="s">
        <v>222</v>
      </c>
      <c r="C124" s="194" t="s">
        <v>223</v>
      </c>
      <c r="D124" s="192">
        <v>6</v>
      </c>
      <c r="E124" s="193" t="s">
        <v>165</v>
      </c>
      <c r="F124" s="328"/>
      <c r="G124" s="327"/>
      <c r="H124" s="46">
        <f t="shared" si="111"/>
        <v>0</v>
      </c>
      <c r="I124" s="23">
        <f t="shared" si="119"/>
        <v>0</v>
      </c>
      <c r="J124" s="23">
        <f t="shared" si="119"/>
        <v>0</v>
      </c>
      <c r="K124" s="46">
        <f t="shared" si="106"/>
        <v>0</v>
      </c>
    </row>
    <row r="125" spans="1:11" s="152" customFormat="1" x14ac:dyDescent="0.2">
      <c r="A125" s="208"/>
      <c r="B125" s="190" t="s">
        <v>224</v>
      </c>
      <c r="C125" s="194" t="s">
        <v>225</v>
      </c>
      <c r="D125" s="192">
        <v>2</v>
      </c>
      <c r="E125" s="193" t="s">
        <v>165</v>
      </c>
      <c r="F125" s="328"/>
      <c r="G125" s="327"/>
      <c r="H125" s="46">
        <f t="shared" si="111"/>
        <v>0</v>
      </c>
      <c r="I125" s="23">
        <f t="shared" si="119"/>
        <v>0</v>
      </c>
      <c r="J125" s="23">
        <f t="shared" si="119"/>
        <v>0</v>
      </c>
      <c r="K125" s="46">
        <f t="shared" ref="K125" si="120">SUM(I125:J125)*D125</f>
        <v>0</v>
      </c>
    </row>
    <row r="126" spans="1:11" s="152" customFormat="1" x14ac:dyDescent="0.2">
      <c r="A126" s="208"/>
      <c r="B126" s="190" t="s">
        <v>226</v>
      </c>
      <c r="C126" s="194" t="s">
        <v>227</v>
      </c>
      <c r="D126" s="192"/>
      <c r="E126" s="193"/>
      <c r="F126" s="98"/>
      <c r="G126" s="98"/>
      <c r="H126" s="46"/>
      <c r="I126" s="98"/>
      <c r="J126" s="98"/>
      <c r="K126" s="46"/>
    </row>
    <row r="127" spans="1:11" s="152" customFormat="1" x14ac:dyDescent="0.2">
      <c r="A127" s="208"/>
      <c r="B127" s="190" t="s">
        <v>228</v>
      </c>
      <c r="C127" s="194" t="s">
        <v>229</v>
      </c>
      <c r="D127" s="192">
        <v>1</v>
      </c>
      <c r="E127" s="193" t="s">
        <v>165</v>
      </c>
      <c r="F127" s="328"/>
      <c r="G127" s="327"/>
      <c r="H127" s="46">
        <f t="shared" si="111"/>
        <v>0</v>
      </c>
      <c r="I127" s="23">
        <f t="shared" ref="I127:J129" si="121">TRUNC(F127*(1+$K$3),2)</f>
        <v>0</v>
      </c>
      <c r="J127" s="23">
        <f t="shared" si="121"/>
        <v>0</v>
      </c>
      <c r="K127" s="46">
        <f t="shared" si="106"/>
        <v>0</v>
      </c>
    </row>
    <row r="128" spans="1:11" s="152" customFormat="1" x14ac:dyDescent="0.2">
      <c r="A128" s="208"/>
      <c r="B128" s="190" t="s">
        <v>230</v>
      </c>
      <c r="C128" s="194" t="s">
        <v>231</v>
      </c>
      <c r="D128" s="192">
        <v>1</v>
      </c>
      <c r="E128" s="193" t="s">
        <v>165</v>
      </c>
      <c r="F128" s="320"/>
      <c r="G128" s="320"/>
      <c r="H128" s="46">
        <f t="shared" si="111"/>
        <v>0</v>
      </c>
      <c r="I128" s="23">
        <f t="shared" si="121"/>
        <v>0</v>
      </c>
      <c r="J128" s="23">
        <f t="shared" si="121"/>
        <v>0</v>
      </c>
      <c r="K128" s="46">
        <f t="shared" si="106"/>
        <v>0</v>
      </c>
    </row>
    <row r="129" spans="1:11" s="152" customFormat="1" x14ac:dyDescent="0.2">
      <c r="A129" s="208"/>
      <c r="B129" s="190" t="s">
        <v>232</v>
      </c>
      <c r="C129" s="194" t="s">
        <v>233</v>
      </c>
      <c r="D129" s="192">
        <v>1</v>
      </c>
      <c r="E129" s="193" t="s">
        <v>165</v>
      </c>
      <c r="F129" s="328"/>
      <c r="G129" s="327"/>
      <c r="H129" s="46">
        <f t="shared" si="111"/>
        <v>0</v>
      </c>
      <c r="I129" s="23">
        <f t="shared" si="121"/>
        <v>0</v>
      </c>
      <c r="J129" s="23">
        <f t="shared" si="121"/>
        <v>0</v>
      </c>
      <c r="K129" s="46">
        <f t="shared" si="106"/>
        <v>0</v>
      </c>
    </row>
    <row r="130" spans="1:11" s="152" customFormat="1" x14ac:dyDescent="0.2">
      <c r="A130" s="208"/>
      <c r="B130" s="190" t="s">
        <v>234</v>
      </c>
      <c r="C130" s="194" t="s">
        <v>235</v>
      </c>
      <c r="D130" s="192"/>
      <c r="E130" s="193"/>
      <c r="F130" s="98"/>
      <c r="G130" s="98"/>
      <c r="H130" s="46"/>
      <c r="I130" s="98"/>
      <c r="J130" s="98"/>
      <c r="K130" s="46"/>
    </row>
    <row r="131" spans="1:11" s="152" customFormat="1" x14ac:dyDescent="0.2">
      <c r="A131" s="208"/>
      <c r="B131" s="190" t="s">
        <v>236</v>
      </c>
      <c r="C131" s="194" t="s">
        <v>237</v>
      </c>
      <c r="D131" s="192">
        <v>1</v>
      </c>
      <c r="E131" s="193" t="s">
        <v>165</v>
      </c>
      <c r="F131" s="320"/>
      <c r="G131" s="320"/>
      <c r="H131" s="46">
        <f>SUM(F131,G131)*D131</f>
        <v>0</v>
      </c>
      <c r="I131" s="23">
        <f t="shared" ref="I131:J135" si="122">TRUNC(F131*(1+$K$3),2)</f>
        <v>0</v>
      </c>
      <c r="J131" s="23">
        <f t="shared" si="122"/>
        <v>0</v>
      </c>
      <c r="K131" s="46">
        <f>SUM(I131:J131)*D131</f>
        <v>0</v>
      </c>
    </row>
    <row r="132" spans="1:11" s="152" customFormat="1" x14ac:dyDescent="0.2">
      <c r="A132" s="208"/>
      <c r="B132" s="190" t="s">
        <v>238</v>
      </c>
      <c r="C132" s="194" t="s">
        <v>239</v>
      </c>
      <c r="D132" s="192">
        <v>3</v>
      </c>
      <c r="E132" s="193" t="s">
        <v>165</v>
      </c>
      <c r="F132" s="328"/>
      <c r="G132" s="327"/>
      <c r="H132" s="46">
        <f>SUM(F132,G132)*D132</f>
        <v>0</v>
      </c>
      <c r="I132" s="23">
        <f t="shared" si="122"/>
        <v>0</v>
      </c>
      <c r="J132" s="23">
        <f t="shared" si="122"/>
        <v>0</v>
      </c>
      <c r="K132" s="46">
        <f>SUM(I132:J132)*D132</f>
        <v>0</v>
      </c>
    </row>
    <row r="133" spans="1:11" s="152" customFormat="1" x14ac:dyDescent="0.2">
      <c r="A133" s="208"/>
      <c r="B133" s="190" t="s">
        <v>240</v>
      </c>
      <c r="C133" s="194" t="s">
        <v>241</v>
      </c>
      <c r="D133" s="192">
        <v>3</v>
      </c>
      <c r="E133" s="193" t="s">
        <v>165</v>
      </c>
      <c r="F133" s="320"/>
      <c r="G133" s="320"/>
      <c r="H133" s="46">
        <f>SUM(F133,G133)*D133</f>
        <v>0</v>
      </c>
      <c r="I133" s="23">
        <f t="shared" si="122"/>
        <v>0</v>
      </c>
      <c r="J133" s="23">
        <f t="shared" si="122"/>
        <v>0</v>
      </c>
      <c r="K133" s="46">
        <f>SUM(I133:J133)*D133</f>
        <v>0</v>
      </c>
    </row>
    <row r="134" spans="1:11" s="152" customFormat="1" x14ac:dyDescent="0.2">
      <c r="A134" s="208"/>
      <c r="B134" s="190" t="s">
        <v>242</v>
      </c>
      <c r="C134" s="194" t="s">
        <v>243</v>
      </c>
      <c r="D134" s="192">
        <v>17</v>
      </c>
      <c r="E134" s="193" t="s">
        <v>165</v>
      </c>
      <c r="F134" s="320"/>
      <c r="G134" s="320"/>
      <c r="H134" s="46">
        <f>SUM(F134,G134)*D134</f>
        <v>0</v>
      </c>
      <c r="I134" s="23">
        <f t="shared" si="122"/>
        <v>0</v>
      </c>
      <c r="J134" s="23">
        <f t="shared" si="122"/>
        <v>0</v>
      </c>
      <c r="K134" s="46">
        <f>SUM(I134:J134)*D134</f>
        <v>0</v>
      </c>
    </row>
    <row r="135" spans="1:11" s="152" customFormat="1" x14ac:dyDescent="0.2">
      <c r="A135" s="208"/>
      <c r="B135" s="190" t="s">
        <v>244</v>
      </c>
      <c r="C135" s="194" t="s">
        <v>245</v>
      </c>
      <c r="D135" s="192">
        <v>10</v>
      </c>
      <c r="E135" s="193" t="s">
        <v>165</v>
      </c>
      <c r="F135" s="328"/>
      <c r="G135" s="327"/>
      <c r="H135" s="46">
        <f t="shared" si="111"/>
        <v>0</v>
      </c>
      <c r="I135" s="23">
        <f t="shared" si="122"/>
        <v>0</v>
      </c>
      <c r="J135" s="23">
        <f t="shared" si="122"/>
        <v>0</v>
      </c>
      <c r="K135" s="46">
        <f t="shared" si="106"/>
        <v>0</v>
      </c>
    </row>
    <row r="136" spans="1:11" s="152" customFormat="1" x14ac:dyDescent="0.2">
      <c r="A136" s="208"/>
      <c r="B136" s="190" t="s">
        <v>246</v>
      </c>
      <c r="C136" s="194" t="s">
        <v>247</v>
      </c>
      <c r="D136" s="192"/>
      <c r="E136" s="193"/>
      <c r="F136" s="98"/>
      <c r="G136" s="98"/>
      <c r="H136" s="46"/>
      <c r="I136" s="98"/>
      <c r="J136" s="98"/>
      <c r="K136" s="46"/>
    </row>
    <row r="137" spans="1:11" s="152" customFormat="1" x14ac:dyDescent="0.2">
      <c r="A137" s="208"/>
      <c r="B137" s="190" t="s">
        <v>248</v>
      </c>
      <c r="C137" s="194" t="s">
        <v>249</v>
      </c>
      <c r="D137" s="192">
        <v>8</v>
      </c>
      <c r="E137" s="193" t="s">
        <v>165</v>
      </c>
      <c r="F137" s="328"/>
      <c r="G137" s="327"/>
      <c r="H137" s="46">
        <f t="shared" si="111"/>
        <v>0</v>
      </c>
      <c r="I137" s="23">
        <f t="shared" ref="I137:J138" si="123">TRUNC(F137*(1+$K$3),2)</f>
        <v>0</v>
      </c>
      <c r="J137" s="23">
        <f t="shared" si="123"/>
        <v>0</v>
      </c>
      <c r="K137" s="46">
        <f t="shared" si="106"/>
        <v>0</v>
      </c>
    </row>
    <row r="138" spans="1:11" s="152" customFormat="1" x14ac:dyDescent="0.2">
      <c r="A138" s="208"/>
      <c r="B138" s="190" t="s">
        <v>250</v>
      </c>
      <c r="C138" s="194" t="s">
        <v>251</v>
      </c>
      <c r="D138" s="192">
        <v>8</v>
      </c>
      <c r="E138" s="193" t="s">
        <v>165</v>
      </c>
      <c r="F138" s="328"/>
      <c r="G138" s="327"/>
      <c r="H138" s="46">
        <f t="shared" si="111"/>
        <v>0</v>
      </c>
      <c r="I138" s="23">
        <f t="shared" si="123"/>
        <v>0</v>
      </c>
      <c r="J138" s="23">
        <f t="shared" si="123"/>
        <v>0</v>
      </c>
      <c r="K138" s="46">
        <f t="shared" si="106"/>
        <v>0</v>
      </c>
    </row>
    <row r="139" spans="1:11" s="152" customFormat="1" x14ac:dyDescent="0.2">
      <c r="A139" s="208"/>
      <c r="B139" s="190" t="s">
        <v>252</v>
      </c>
      <c r="C139" s="194" t="s">
        <v>253</v>
      </c>
      <c r="D139" s="192"/>
      <c r="E139" s="193"/>
      <c r="F139" s="98"/>
      <c r="G139" s="98"/>
      <c r="H139" s="46"/>
      <c r="I139" s="98"/>
      <c r="J139" s="98"/>
      <c r="K139" s="46"/>
    </row>
    <row r="140" spans="1:11" s="152" customFormat="1" x14ac:dyDescent="0.2">
      <c r="A140" s="208"/>
      <c r="B140" s="190" t="s">
        <v>254</v>
      </c>
      <c r="C140" s="194" t="s">
        <v>249</v>
      </c>
      <c r="D140" s="192">
        <v>15</v>
      </c>
      <c r="E140" s="193" t="s">
        <v>26</v>
      </c>
      <c r="F140" s="326"/>
      <c r="G140" s="326"/>
      <c r="H140" s="46">
        <f t="shared" si="111"/>
        <v>0</v>
      </c>
      <c r="I140" s="23">
        <f t="shared" ref="I140:J168" si="124">TRUNC(F140*(1+$K$3),2)</f>
        <v>0</v>
      </c>
      <c r="J140" s="23">
        <f t="shared" si="124"/>
        <v>0</v>
      </c>
      <c r="K140" s="46">
        <f t="shared" si="106"/>
        <v>0</v>
      </c>
    </row>
    <row r="141" spans="1:11" s="152" customFormat="1" x14ac:dyDescent="0.2">
      <c r="A141" s="208"/>
      <c r="B141" s="190" t="s">
        <v>255</v>
      </c>
      <c r="C141" s="194" t="s">
        <v>251</v>
      </c>
      <c r="D141" s="192">
        <v>15</v>
      </c>
      <c r="E141" s="193" t="s">
        <v>26</v>
      </c>
      <c r="F141" s="326"/>
      <c r="G141" s="326"/>
      <c r="H141" s="46">
        <f t="shared" si="111"/>
        <v>0</v>
      </c>
      <c r="I141" s="23">
        <f t="shared" si="124"/>
        <v>0</v>
      </c>
      <c r="J141" s="23">
        <f t="shared" si="124"/>
        <v>0</v>
      </c>
      <c r="K141" s="46">
        <f t="shared" si="106"/>
        <v>0</v>
      </c>
    </row>
    <row r="142" spans="1:11" s="152" customFormat="1" x14ac:dyDescent="0.2">
      <c r="A142" s="208"/>
      <c r="B142" s="190" t="s">
        <v>256</v>
      </c>
      <c r="C142" s="194" t="s">
        <v>257</v>
      </c>
      <c r="D142" s="192">
        <v>81</v>
      </c>
      <c r="E142" s="193" t="s">
        <v>26</v>
      </c>
      <c r="F142" s="328"/>
      <c r="G142" s="327"/>
      <c r="H142" s="46">
        <f t="shared" si="111"/>
        <v>0</v>
      </c>
      <c r="I142" s="23">
        <f t="shared" si="124"/>
        <v>0</v>
      </c>
      <c r="J142" s="23">
        <f t="shared" si="124"/>
        <v>0</v>
      </c>
      <c r="K142" s="46">
        <f t="shared" si="106"/>
        <v>0</v>
      </c>
    </row>
    <row r="143" spans="1:11" s="152" customFormat="1" x14ac:dyDescent="0.2">
      <c r="A143" s="208"/>
      <c r="B143" s="190" t="s">
        <v>258</v>
      </c>
      <c r="C143" s="194" t="s">
        <v>259</v>
      </c>
      <c r="D143" s="192">
        <v>81</v>
      </c>
      <c r="E143" s="193" t="s">
        <v>26</v>
      </c>
      <c r="F143" s="328"/>
      <c r="G143" s="327"/>
      <c r="H143" s="46">
        <f t="shared" si="111"/>
        <v>0</v>
      </c>
      <c r="I143" s="23">
        <f t="shared" si="124"/>
        <v>0</v>
      </c>
      <c r="J143" s="23">
        <f t="shared" si="124"/>
        <v>0</v>
      </c>
      <c r="K143" s="46">
        <f t="shared" si="106"/>
        <v>0</v>
      </c>
    </row>
    <row r="144" spans="1:11" s="152" customFormat="1" ht="13.5" customHeight="1" x14ac:dyDescent="0.2">
      <c r="A144" s="208"/>
      <c r="B144" s="190" t="s">
        <v>260</v>
      </c>
      <c r="C144" s="194" t="s">
        <v>261</v>
      </c>
      <c r="D144" s="192">
        <v>40</v>
      </c>
      <c r="E144" s="193" t="s">
        <v>165</v>
      </c>
      <c r="F144" s="328"/>
      <c r="G144" s="327"/>
      <c r="H144" s="46">
        <f t="shared" si="111"/>
        <v>0</v>
      </c>
      <c r="I144" s="23">
        <f t="shared" si="124"/>
        <v>0</v>
      </c>
      <c r="J144" s="23">
        <f t="shared" si="124"/>
        <v>0</v>
      </c>
      <c r="K144" s="46">
        <f t="shared" si="106"/>
        <v>0</v>
      </c>
    </row>
    <row r="145" spans="1:11" s="152" customFormat="1" x14ac:dyDescent="0.2">
      <c r="A145" s="208"/>
      <c r="B145" s="190" t="s">
        <v>262</v>
      </c>
      <c r="C145" s="194" t="s">
        <v>263</v>
      </c>
      <c r="D145" s="192">
        <v>7</v>
      </c>
      <c r="E145" s="193" t="s">
        <v>165</v>
      </c>
      <c r="F145" s="328"/>
      <c r="G145" s="327"/>
      <c r="H145" s="46">
        <f t="shared" si="111"/>
        <v>0</v>
      </c>
      <c r="I145" s="23">
        <f t="shared" si="124"/>
        <v>0</v>
      </c>
      <c r="J145" s="23">
        <f t="shared" si="124"/>
        <v>0</v>
      </c>
      <c r="K145" s="46">
        <f t="shared" si="106"/>
        <v>0</v>
      </c>
    </row>
    <row r="146" spans="1:11" s="152" customFormat="1" x14ac:dyDescent="0.2">
      <c r="A146" s="208"/>
      <c r="B146" s="190" t="s">
        <v>264</v>
      </c>
      <c r="C146" s="194" t="s">
        <v>265</v>
      </c>
      <c r="D146" s="192">
        <v>1</v>
      </c>
      <c r="E146" s="193" t="s">
        <v>165</v>
      </c>
      <c r="F146" s="320"/>
      <c r="G146" s="320"/>
      <c r="H146" s="46">
        <f t="shared" si="111"/>
        <v>0</v>
      </c>
      <c r="I146" s="23">
        <f t="shared" si="124"/>
        <v>0</v>
      </c>
      <c r="J146" s="23">
        <f t="shared" si="124"/>
        <v>0</v>
      </c>
      <c r="K146" s="46">
        <f t="shared" si="106"/>
        <v>0</v>
      </c>
    </row>
    <row r="147" spans="1:11" s="152" customFormat="1" x14ac:dyDescent="0.2">
      <c r="A147" s="208"/>
      <c r="B147" s="190" t="s">
        <v>266</v>
      </c>
      <c r="C147" s="194" t="s">
        <v>267</v>
      </c>
      <c r="D147" s="192">
        <v>10</v>
      </c>
      <c r="E147" s="193" t="s">
        <v>165</v>
      </c>
      <c r="F147" s="320"/>
      <c r="G147" s="320"/>
      <c r="H147" s="46">
        <f t="shared" si="111"/>
        <v>0</v>
      </c>
      <c r="I147" s="23">
        <f t="shared" si="124"/>
        <v>0</v>
      </c>
      <c r="J147" s="23">
        <f t="shared" si="124"/>
        <v>0</v>
      </c>
      <c r="K147" s="46">
        <f t="shared" si="106"/>
        <v>0</v>
      </c>
    </row>
    <row r="148" spans="1:11" s="152" customFormat="1" x14ac:dyDescent="0.2">
      <c r="A148" s="208"/>
      <c r="B148" s="190" t="s">
        <v>268</v>
      </c>
      <c r="C148" s="194" t="s">
        <v>269</v>
      </c>
      <c r="D148" s="192">
        <v>27</v>
      </c>
      <c r="E148" s="193" t="s">
        <v>165</v>
      </c>
      <c r="F148" s="328"/>
      <c r="G148" s="327"/>
      <c r="H148" s="46">
        <f t="shared" si="111"/>
        <v>0</v>
      </c>
      <c r="I148" s="23">
        <f t="shared" si="124"/>
        <v>0</v>
      </c>
      <c r="J148" s="23">
        <f t="shared" si="124"/>
        <v>0</v>
      </c>
      <c r="K148" s="46">
        <f t="shared" si="106"/>
        <v>0</v>
      </c>
    </row>
    <row r="149" spans="1:11" s="152" customFormat="1" x14ac:dyDescent="0.2">
      <c r="A149" s="208"/>
      <c r="B149" s="190" t="s">
        <v>270</v>
      </c>
      <c r="C149" s="194" t="s">
        <v>271</v>
      </c>
      <c r="D149" s="192">
        <v>5</v>
      </c>
      <c r="E149" s="193" t="s">
        <v>165</v>
      </c>
      <c r="F149" s="328"/>
      <c r="G149" s="327"/>
      <c r="H149" s="46">
        <f t="shared" si="111"/>
        <v>0</v>
      </c>
      <c r="I149" s="23">
        <f t="shared" si="124"/>
        <v>0</v>
      </c>
      <c r="J149" s="23">
        <f t="shared" si="124"/>
        <v>0</v>
      </c>
      <c r="K149" s="46">
        <f t="shared" si="106"/>
        <v>0</v>
      </c>
    </row>
    <row r="150" spans="1:11" s="152" customFormat="1" x14ac:dyDescent="0.2">
      <c r="A150" s="208"/>
      <c r="B150" s="190" t="s">
        <v>272</v>
      </c>
      <c r="C150" s="194" t="s">
        <v>273</v>
      </c>
      <c r="D150" s="192">
        <v>30</v>
      </c>
      <c r="E150" s="193" t="s">
        <v>165</v>
      </c>
      <c r="F150" s="328"/>
      <c r="G150" s="327"/>
      <c r="H150" s="46">
        <f t="shared" si="111"/>
        <v>0</v>
      </c>
      <c r="I150" s="23">
        <f t="shared" si="124"/>
        <v>0</v>
      </c>
      <c r="J150" s="23">
        <f t="shared" si="124"/>
        <v>0</v>
      </c>
      <c r="K150" s="46">
        <f t="shared" si="106"/>
        <v>0</v>
      </c>
    </row>
    <row r="151" spans="1:11" s="152" customFormat="1" ht="13.5" customHeight="1" x14ac:dyDescent="0.2">
      <c r="A151" s="208"/>
      <c r="B151" s="190" t="s">
        <v>274</v>
      </c>
      <c r="C151" s="194" t="s">
        <v>275</v>
      </c>
      <c r="D151" s="192">
        <v>10</v>
      </c>
      <c r="E151" s="193" t="s">
        <v>165</v>
      </c>
      <c r="F151" s="328"/>
      <c r="G151" s="327"/>
      <c r="H151" s="46">
        <f t="shared" si="111"/>
        <v>0</v>
      </c>
      <c r="I151" s="23">
        <f t="shared" si="124"/>
        <v>0</v>
      </c>
      <c r="J151" s="23">
        <f t="shared" si="124"/>
        <v>0</v>
      </c>
      <c r="K151" s="46">
        <f t="shared" si="106"/>
        <v>0</v>
      </c>
    </row>
    <row r="152" spans="1:11" s="152" customFormat="1" x14ac:dyDescent="0.2">
      <c r="A152" s="208"/>
      <c r="B152" s="190" t="s">
        <v>276</v>
      </c>
      <c r="C152" s="194" t="s">
        <v>277</v>
      </c>
      <c r="D152" s="192">
        <v>450</v>
      </c>
      <c r="E152" s="193" t="s">
        <v>278</v>
      </c>
      <c r="F152" s="328"/>
      <c r="G152" s="327"/>
      <c r="H152" s="46">
        <f t="shared" si="111"/>
        <v>0</v>
      </c>
      <c r="I152" s="23">
        <f t="shared" si="124"/>
        <v>0</v>
      </c>
      <c r="J152" s="23">
        <f t="shared" si="124"/>
        <v>0</v>
      </c>
      <c r="K152" s="46">
        <f t="shared" si="106"/>
        <v>0</v>
      </c>
    </row>
    <row r="153" spans="1:11" s="152" customFormat="1" x14ac:dyDescent="0.2">
      <c r="A153" s="208"/>
      <c r="B153" s="190" t="s">
        <v>279</v>
      </c>
      <c r="C153" s="194" t="s">
        <v>280</v>
      </c>
      <c r="D153" s="192">
        <v>60</v>
      </c>
      <c r="E153" s="193" t="s">
        <v>26</v>
      </c>
      <c r="F153" s="328"/>
      <c r="G153" s="327"/>
      <c r="H153" s="46">
        <f t="shared" si="111"/>
        <v>0</v>
      </c>
      <c r="I153" s="23">
        <f t="shared" si="124"/>
        <v>0</v>
      </c>
      <c r="J153" s="23">
        <f t="shared" si="124"/>
        <v>0</v>
      </c>
      <c r="K153" s="46">
        <f t="shared" si="106"/>
        <v>0</v>
      </c>
    </row>
    <row r="154" spans="1:11" s="152" customFormat="1" x14ac:dyDescent="0.2">
      <c r="A154" s="208"/>
      <c r="B154" s="190" t="s">
        <v>281</v>
      </c>
      <c r="C154" s="194" t="s">
        <v>282</v>
      </c>
      <c r="D154" s="192">
        <v>80</v>
      </c>
      <c r="E154" s="193" t="s">
        <v>26</v>
      </c>
      <c r="F154" s="326"/>
      <c r="G154" s="326"/>
      <c r="H154" s="46">
        <f t="shared" si="111"/>
        <v>0</v>
      </c>
      <c r="I154" s="23">
        <f t="shared" si="124"/>
        <v>0</v>
      </c>
      <c r="J154" s="23">
        <f t="shared" si="124"/>
        <v>0</v>
      </c>
      <c r="K154" s="46">
        <f t="shared" si="106"/>
        <v>0</v>
      </c>
    </row>
    <row r="155" spans="1:11" s="152" customFormat="1" ht="25.5" x14ac:dyDescent="0.2">
      <c r="A155" s="208"/>
      <c r="B155" s="190" t="s">
        <v>283</v>
      </c>
      <c r="C155" s="194" t="s">
        <v>284</v>
      </c>
      <c r="D155" s="192">
        <v>53</v>
      </c>
      <c r="E155" s="193" t="s">
        <v>278</v>
      </c>
      <c r="F155" s="98" t="s">
        <v>13</v>
      </c>
      <c r="G155" s="320"/>
      <c r="H155" s="46">
        <f t="shared" si="111"/>
        <v>0</v>
      </c>
      <c r="I155" s="23" t="s">
        <v>13</v>
      </c>
      <c r="J155" s="23">
        <f t="shared" si="124"/>
        <v>0</v>
      </c>
      <c r="K155" s="46">
        <f t="shared" si="106"/>
        <v>0</v>
      </c>
    </row>
    <row r="156" spans="1:11" s="152" customFormat="1" x14ac:dyDescent="0.2">
      <c r="A156" s="208"/>
      <c r="B156" s="190" t="s">
        <v>285</v>
      </c>
      <c r="C156" s="194" t="s">
        <v>286</v>
      </c>
      <c r="D156" s="192">
        <v>13</v>
      </c>
      <c r="E156" s="193" t="s">
        <v>278</v>
      </c>
      <c r="F156" s="320"/>
      <c r="G156" s="320"/>
      <c r="H156" s="46">
        <f t="shared" si="111"/>
        <v>0</v>
      </c>
      <c r="I156" s="23">
        <f t="shared" ref="I156" si="125">TRUNC(F156*(1+$K$3),2)</f>
        <v>0</v>
      </c>
      <c r="J156" s="23">
        <f t="shared" si="124"/>
        <v>0</v>
      </c>
      <c r="K156" s="46">
        <f t="shared" si="106"/>
        <v>0</v>
      </c>
    </row>
    <row r="157" spans="1:11" s="152" customFormat="1" ht="25.5" x14ac:dyDescent="0.2">
      <c r="A157" s="208"/>
      <c r="B157" s="190" t="s">
        <v>287</v>
      </c>
      <c r="C157" s="194" t="s">
        <v>288</v>
      </c>
      <c r="D157" s="192">
        <v>60</v>
      </c>
      <c r="E157" s="193" t="s">
        <v>26</v>
      </c>
      <c r="F157" s="197" t="s">
        <v>13</v>
      </c>
      <c r="G157" s="326"/>
      <c r="H157" s="46">
        <f t="shared" si="111"/>
        <v>0</v>
      </c>
      <c r="I157" s="23" t="s">
        <v>13</v>
      </c>
      <c r="J157" s="23">
        <f t="shared" si="124"/>
        <v>0</v>
      </c>
      <c r="K157" s="46">
        <f t="shared" si="106"/>
        <v>0</v>
      </c>
    </row>
    <row r="158" spans="1:11" s="152" customFormat="1" x14ac:dyDescent="0.2">
      <c r="A158" s="208"/>
      <c r="B158" s="190" t="s">
        <v>289</v>
      </c>
      <c r="C158" s="194" t="s">
        <v>290</v>
      </c>
      <c r="D158" s="192">
        <v>36</v>
      </c>
      <c r="E158" s="193" t="s">
        <v>26</v>
      </c>
      <c r="F158" s="326"/>
      <c r="G158" s="326"/>
      <c r="H158" s="46">
        <f t="shared" si="111"/>
        <v>0</v>
      </c>
      <c r="I158" s="23">
        <f t="shared" ref="I158" si="126">TRUNC(F158*(1+$K$3),2)</f>
        <v>0</v>
      </c>
      <c r="J158" s="23">
        <f t="shared" si="124"/>
        <v>0</v>
      </c>
      <c r="K158" s="46">
        <f t="shared" si="106"/>
        <v>0</v>
      </c>
    </row>
    <row r="159" spans="1:11" s="152" customFormat="1" ht="25.5" x14ac:dyDescent="0.2">
      <c r="A159" s="208"/>
      <c r="B159" s="190" t="s">
        <v>291</v>
      </c>
      <c r="C159" s="194" t="s">
        <v>292</v>
      </c>
      <c r="D159" s="192">
        <v>20</v>
      </c>
      <c r="E159" s="193" t="s">
        <v>165</v>
      </c>
      <c r="F159" s="98" t="s">
        <v>13</v>
      </c>
      <c r="G159" s="320"/>
      <c r="H159" s="46">
        <f t="shared" si="111"/>
        <v>0</v>
      </c>
      <c r="I159" s="23" t="s">
        <v>13</v>
      </c>
      <c r="J159" s="23">
        <f t="shared" si="124"/>
        <v>0</v>
      </c>
      <c r="K159" s="46">
        <f t="shared" si="106"/>
        <v>0</v>
      </c>
    </row>
    <row r="160" spans="1:11" s="152" customFormat="1" x14ac:dyDescent="0.2">
      <c r="A160" s="208"/>
      <c r="B160" s="190" t="s">
        <v>293</v>
      </c>
      <c r="C160" s="194" t="s">
        <v>294</v>
      </c>
      <c r="D160" s="192">
        <v>20</v>
      </c>
      <c r="E160" s="193" t="s">
        <v>165</v>
      </c>
      <c r="F160" s="320"/>
      <c r="G160" s="320"/>
      <c r="H160" s="46">
        <f t="shared" si="111"/>
        <v>0</v>
      </c>
      <c r="I160" s="23">
        <f t="shared" ref="I160" si="127">TRUNC(F160*(1+$K$3),2)</f>
        <v>0</v>
      </c>
      <c r="J160" s="23">
        <f t="shared" si="124"/>
        <v>0</v>
      </c>
      <c r="K160" s="46">
        <f t="shared" si="106"/>
        <v>0</v>
      </c>
    </row>
    <row r="161" spans="1:11" s="152" customFormat="1" ht="25.5" x14ac:dyDescent="0.2">
      <c r="A161" s="208"/>
      <c r="B161" s="190" t="s">
        <v>295</v>
      </c>
      <c r="C161" s="194" t="s">
        <v>296</v>
      </c>
      <c r="D161" s="192">
        <v>30</v>
      </c>
      <c r="E161" s="193" t="s">
        <v>165</v>
      </c>
      <c r="F161" s="98" t="s">
        <v>13</v>
      </c>
      <c r="G161" s="320"/>
      <c r="H161" s="46">
        <f t="shared" si="111"/>
        <v>0</v>
      </c>
      <c r="I161" s="23" t="s">
        <v>13</v>
      </c>
      <c r="J161" s="23">
        <f t="shared" si="124"/>
        <v>0</v>
      </c>
      <c r="K161" s="46">
        <f t="shared" si="106"/>
        <v>0</v>
      </c>
    </row>
    <row r="162" spans="1:11" s="152" customFormat="1" ht="25.5" x14ac:dyDescent="0.2">
      <c r="A162" s="208"/>
      <c r="B162" s="190" t="s">
        <v>297</v>
      </c>
      <c r="C162" s="194" t="s">
        <v>298</v>
      </c>
      <c r="D162" s="192">
        <v>4</v>
      </c>
      <c r="E162" s="193" t="s">
        <v>165</v>
      </c>
      <c r="F162" s="98" t="s">
        <v>13</v>
      </c>
      <c r="G162" s="320"/>
      <c r="H162" s="46">
        <f t="shared" si="111"/>
        <v>0</v>
      </c>
      <c r="I162" s="23" t="s">
        <v>13</v>
      </c>
      <c r="J162" s="23">
        <f t="shared" si="124"/>
        <v>0</v>
      </c>
      <c r="K162" s="46">
        <f t="shared" si="106"/>
        <v>0</v>
      </c>
    </row>
    <row r="163" spans="1:11" s="152" customFormat="1" x14ac:dyDescent="0.2">
      <c r="A163" s="208"/>
      <c r="B163" s="190" t="s">
        <v>299</v>
      </c>
      <c r="C163" s="194" t="s">
        <v>300</v>
      </c>
      <c r="D163" s="192">
        <v>8</v>
      </c>
      <c r="E163" s="193" t="s">
        <v>165</v>
      </c>
      <c r="F163" s="320"/>
      <c r="G163" s="320"/>
      <c r="H163" s="46">
        <f t="shared" si="111"/>
        <v>0</v>
      </c>
      <c r="I163" s="23">
        <f t="shared" ref="I163" si="128">TRUNC(F163*(1+$K$3),2)</f>
        <v>0</v>
      </c>
      <c r="J163" s="23">
        <f t="shared" si="124"/>
        <v>0</v>
      </c>
      <c r="K163" s="46">
        <f t="shared" ref="K163" si="129">SUM(I163:J163)*D163</f>
        <v>0</v>
      </c>
    </row>
    <row r="164" spans="1:11" s="152" customFormat="1" x14ac:dyDescent="0.2">
      <c r="A164" s="208"/>
      <c r="B164" s="190" t="s">
        <v>301</v>
      </c>
      <c r="C164" s="194" t="s">
        <v>302</v>
      </c>
      <c r="D164" s="192">
        <v>30</v>
      </c>
      <c r="E164" s="193" t="s">
        <v>165</v>
      </c>
      <c r="F164" s="328"/>
      <c r="G164" s="327"/>
      <c r="H164" s="46">
        <f t="shared" si="111"/>
        <v>0</v>
      </c>
      <c r="I164" s="23">
        <f t="shared" si="124"/>
        <v>0</v>
      </c>
      <c r="J164" s="23">
        <f t="shared" si="124"/>
        <v>0</v>
      </c>
      <c r="K164" s="46">
        <f t="shared" si="106"/>
        <v>0</v>
      </c>
    </row>
    <row r="165" spans="1:11" s="152" customFormat="1" ht="25.5" x14ac:dyDescent="0.2">
      <c r="A165" s="208"/>
      <c r="B165" s="190" t="s">
        <v>303</v>
      </c>
      <c r="C165" s="194" t="s">
        <v>304</v>
      </c>
      <c r="D165" s="192">
        <v>100</v>
      </c>
      <c r="E165" s="193" t="s">
        <v>278</v>
      </c>
      <c r="F165" s="108" t="s">
        <v>13</v>
      </c>
      <c r="G165" s="327"/>
      <c r="H165" s="46">
        <f t="shared" si="111"/>
        <v>0</v>
      </c>
      <c r="I165" s="23" t="s">
        <v>13</v>
      </c>
      <c r="J165" s="23">
        <f t="shared" si="124"/>
        <v>0</v>
      </c>
      <c r="K165" s="46">
        <f t="shared" si="106"/>
        <v>0</v>
      </c>
    </row>
    <row r="166" spans="1:11" s="152" customFormat="1" x14ac:dyDescent="0.2">
      <c r="A166" s="208"/>
      <c r="B166" s="190" t="s">
        <v>305</v>
      </c>
      <c r="C166" s="194" t="s">
        <v>306</v>
      </c>
      <c r="D166" s="192">
        <v>250</v>
      </c>
      <c r="E166" s="193" t="s">
        <v>278</v>
      </c>
      <c r="F166" s="328"/>
      <c r="G166" s="327"/>
      <c r="H166" s="46">
        <f t="shared" si="111"/>
        <v>0</v>
      </c>
      <c r="I166" s="23">
        <f t="shared" ref="I166" si="130">TRUNC(F166*(1+$K$3),2)</f>
        <v>0</v>
      </c>
      <c r="J166" s="23">
        <f t="shared" si="124"/>
        <v>0</v>
      </c>
      <c r="K166" s="46">
        <f t="shared" ref="K166" si="131">SUM(I166:J166)*D166</f>
        <v>0</v>
      </c>
    </row>
    <row r="167" spans="1:11" s="152" customFormat="1" x14ac:dyDescent="0.2">
      <c r="A167" s="208"/>
      <c r="B167" s="190" t="s">
        <v>307</v>
      </c>
      <c r="C167" s="194" t="s">
        <v>308</v>
      </c>
      <c r="D167" s="192">
        <v>18</v>
      </c>
      <c r="E167" s="193" t="s">
        <v>26</v>
      </c>
      <c r="F167" s="328"/>
      <c r="G167" s="327"/>
      <c r="H167" s="46">
        <f t="shared" si="111"/>
        <v>0</v>
      </c>
      <c r="I167" s="23">
        <f t="shared" si="124"/>
        <v>0</v>
      </c>
      <c r="J167" s="23">
        <f t="shared" si="124"/>
        <v>0</v>
      </c>
      <c r="K167" s="46">
        <f t="shared" si="106"/>
        <v>0</v>
      </c>
    </row>
    <row r="168" spans="1:11" s="152" customFormat="1" x14ac:dyDescent="0.2">
      <c r="A168" s="107"/>
      <c r="B168" s="190" t="s">
        <v>309</v>
      </c>
      <c r="C168" s="194" t="s">
        <v>310</v>
      </c>
      <c r="D168" s="192">
        <v>1</v>
      </c>
      <c r="E168" s="193" t="s">
        <v>311</v>
      </c>
      <c r="F168" s="328"/>
      <c r="G168" s="327"/>
      <c r="H168" s="46">
        <f t="shared" si="111"/>
        <v>0</v>
      </c>
      <c r="I168" s="23">
        <f t="shared" si="124"/>
        <v>0</v>
      </c>
      <c r="J168" s="23">
        <f t="shared" si="124"/>
        <v>0</v>
      </c>
      <c r="K168" s="46">
        <f t="shared" si="106"/>
        <v>0</v>
      </c>
    </row>
    <row r="169" spans="1:11" s="152" customFormat="1" x14ac:dyDescent="0.2">
      <c r="A169" s="215"/>
      <c r="B169" s="201">
        <v>3</v>
      </c>
      <c r="C169" s="202" t="s">
        <v>312</v>
      </c>
      <c r="D169" s="192"/>
      <c r="E169" s="193"/>
      <c r="F169" s="98"/>
      <c r="G169" s="98"/>
      <c r="H169" s="46" t="s">
        <v>176</v>
      </c>
      <c r="I169" s="98"/>
      <c r="J169" s="98"/>
      <c r="K169" s="46"/>
    </row>
    <row r="170" spans="1:11" s="152" customFormat="1" ht="24.75" customHeight="1" x14ac:dyDescent="0.2">
      <c r="A170" s="215"/>
      <c r="B170" s="190" t="s">
        <v>33</v>
      </c>
      <c r="C170" s="194" t="s">
        <v>313</v>
      </c>
      <c r="D170" s="192">
        <v>1</v>
      </c>
      <c r="E170" s="193" t="s">
        <v>165</v>
      </c>
      <c r="F170" s="320"/>
      <c r="G170" s="320"/>
      <c r="H170" s="46">
        <f>SUM(F170,G170)*D170</f>
        <v>0</v>
      </c>
      <c r="I170" s="23">
        <f t="shared" ref="I170:J174" si="132">TRUNC(F170*(1+$K$3),2)</f>
        <v>0</v>
      </c>
      <c r="J170" s="23">
        <f t="shared" si="132"/>
        <v>0</v>
      </c>
      <c r="K170" s="46">
        <f>SUM(I170:J170)*D170</f>
        <v>0</v>
      </c>
    </row>
    <row r="171" spans="1:11" s="152" customFormat="1" x14ac:dyDescent="0.2">
      <c r="A171" s="216"/>
      <c r="B171" s="190" t="s">
        <v>314</v>
      </c>
      <c r="C171" s="194" t="s">
        <v>315</v>
      </c>
      <c r="D171" s="192">
        <v>12</v>
      </c>
      <c r="E171" s="193" t="s">
        <v>26</v>
      </c>
      <c r="F171" s="328"/>
      <c r="G171" s="320"/>
      <c r="H171" s="46">
        <f>SUM(F171,G171)*D171</f>
        <v>0</v>
      </c>
      <c r="I171" s="23">
        <f t="shared" si="132"/>
        <v>0</v>
      </c>
      <c r="J171" s="23">
        <f t="shared" si="132"/>
        <v>0</v>
      </c>
      <c r="K171" s="46">
        <f>SUM(I171:J171)*D171</f>
        <v>0</v>
      </c>
    </row>
    <row r="172" spans="1:11" s="196" customFormat="1" ht="15" customHeight="1" x14ac:dyDescent="0.2">
      <c r="A172" s="195"/>
      <c r="B172" s="190" t="s">
        <v>316</v>
      </c>
      <c r="C172" s="194" t="s">
        <v>317</v>
      </c>
      <c r="D172" s="192">
        <v>30</v>
      </c>
      <c r="E172" s="193" t="s">
        <v>26</v>
      </c>
      <c r="F172" s="326"/>
      <c r="G172" s="329"/>
      <c r="H172" s="46">
        <f t="shared" ref="H172:H174" si="133">SUM(F172,G172)*D172</f>
        <v>0</v>
      </c>
      <c r="I172" s="23">
        <f t="shared" si="132"/>
        <v>0</v>
      </c>
      <c r="J172" s="23">
        <f t="shared" si="132"/>
        <v>0</v>
      </c>
      <c r="K172" s="46">
        <f t="shared" ref="K172:K216" si="134">SUM(I172:J172)*D172</f>
        <v>0</v>
      </c>
    </row>
    <row r="173" spans="1:11" s="218" customFormat="1" ht="24" customHeight="1" x14ac:dyDescent="0.2">
      <c r="A173" s="217"/>
      <c r="B173" s="190" t="s">
        <v>318</v>
      </c>
      <c r="C173" s="194" t="s">
        <v>319</v>
      </c>
      <c r="D173" s="192">
        <v>3</v>
      </c>
      <c r="E173" s="193" t="s">
        <v>165</v>
      </c>
      <c r="F173" s="320"/>
      <c r="G173" s="320"/>
      <c r="H173" s="46">
        <f t="shared" si="133"/>
        <v>0</v>
      </c>
      <c r="I173" s="23">
        <f t="shared" si="132"/>
        <v>0</v>
      </c>
      <c r="J173" s="23">
        <f t="shared" si="132"/>
        <v>0</v>
      </c>
      <c r="K173" s="46">
        <f t="shared" si="134"/>
        <v>0</v>
      </c>
    </row>
    <row r="174" spans="1:11" s="152" customFormat="1" ht="25.5" x14ac:dyDescent="0.2">
      <c r="A174" s="109"/>
      <c r="B174" s="190" t="s">
        <v>320</v>
      </c>
      <c r="C174" s="194" t="s">
        <v>321</v>
      </c>
      <c r="D174" s="192">
        <v>3</v>
      </c>
      <c r="E174" s="193" t="s">
        <v>311</v>
      </c>
      <c r="F174" s="326"/>
      <c r="G174" s="330"/>
      <c r="H174" s="46">
        <f t="shared" si="133"/>
        <v>0</v>
      </c>
      <c r="I174" s="23">
        <f t="shared" si="132"/>
        <v>0</v>
      </c>
      <c r="J174" s="23">
        <f t="shared" si="132"/>
        <v>0</v>
      </c>
      <c r="K174" s="46">
        <f t="shared" si="134"/>
        <v>0</v>
      </c>
    </row>
    <row r="175" spans="1:11" s="152" customFormat="1" x14ac:dyDescent="0.2">
      <c r="A175" s="219"/>
      <c r="B175" s="201">
        <v>4</v>
      </c>
      <c r="C175" s="202" t="s">
        <v>322</v>
      </c>
      <c r="D175" s="192"/>
      <c r="E175" s="193"/>
      <c r="F175" s="131"/>
      <c r="G175" s="131"/>
      <c r="H175" s="46"/>
      <c r="I175" s="71"/>
      <c r="J175" s="98"/>
      <c r="K175" s="46"/>
    </row>
    <row r="176" spans="1:11" s="152" customFormat="1" ht="25.5" x14ac:dyDescent="0.2">
      <c r="A176" s="208"/>
      <c r="B176" s="190" t="s">
        <v>47</v>
      </c>
      <c r="C176" s="194" t="s">
        <v>323</v>
      </c>
      <c r="D176" s="192">
        <v>3</v>
      </c>
      <c r="E176" s="220" t="s">
        <v>165</v>
      </c>
      <c r="F176" s="326"/>
      <c r="G176" s="330"/>
      <c r="H176" s="221">
        <f>SUM(F176,G176)*D176</f>
        <v>0</v>
      </c>
      <c r="I176" s="23">
        <f t="shared" ref="I176:J178" si="135">TRUNC(F176*(1+$K$3),2)</f>
        <v>0</v>
      </c>
      <c r="J176" s="23">
        <f t="shared" si="135"/>
        <v>0</v>
      </c>
      <c r="K176" s="46">
        <f t="shared" si="134"/>
        <v>0</v>
      </c>
    </row>
    <row r="177" spans="1:13" s="152" customFormat="1" ht="25.5" x14ac:dyDescent="0.2">
      <c r="A177" s="208"/>
      <c r="B177" s="190" t="s">
        <v>48</v>
      </c>
      <c r="C177" s="194" t="s">
        <v>324</v>
      </c>
      <c r="D177" s="192">
        <v>4</v>
      </c>
      <c r="E177" s="220" t="s">
        <v>165</v>
      </c>
      <c r="F177" s="326"/>
      <c r="G177" s="330"/>
      <c r="H177" s="221">
        <f>SUM(F177,G177)*D177</f>
        <v>0</v>
      </c>
      <c r="I177" s="23">
        <f t="shared" si="135"/>
        <v>0</v>
      </c>
      <c r="J177" s="23">
        <f t="shared" si="135"/>
        <v>0</v>
      </c>
      <c r="K177" s="46">
        <f t="shared" si="134"/>
        <v>0</v>
      </c>
    </row>
    <row r="178" spans="1:13" s="152" customFormat="1" ht="25.5" x14ac:dyDescent="0.2">
      <c r="A178" s="222"/>
      <c r="B178" s="223" t="s">
        <v>49</v>
      </c>
      <c r="C178" s="224" t="s">
        <v>325</v>
      </c>
      <c r="D178" s="225">
        <v>1</v>
      </c>
      <c r="E178" s="226" t="s">
        <v>165</v>
      </c>
      <c r="F178" s="331"/>
      <c r="G178" s="332"/>
      <c r="H178" s="227">
        <f>SUM(F178,G178)*D178</f>
        <v>0</v>
      </c>
      <c r="I178" s="45">
        <f t="shared" si="135"/>
        <v>0</v>
      </c>
      <c r="J178" s="45">
        <f t="shared" si="135"/>
        <v>0</v>
      </c>
      <c r="K178" s="132">
        <f t="shared" si="134"/>
        <v>0</v>
      </c>
    </row>
    <row r="179" spans="1:13" s="152" customFormat="1" ht="15" x14ac:dyDescent="0.25">
      <c r="A179" s="228"/>
      <c r="B179" s="228"/>
      <c r="C179" s="229" t="s">
        <v>326</v>
      </c>
      <c r="D179" s="230"/>
      <c r="E179" s="231"/>
      <c r="F179" s="232">
        <f>SUMPRODUCT(D88:D178,F88:F178)</f>
        <v>0</v>
      </c>
      <c r="G179" s="232">
        <f>SUMPRODUCT(D88:D178,G88:G178)</f>
        <v>0</v>
      </c>
      <c r="H179" s="233">
        <f>SUM(H88:H178)</f>
        <v>0</v>
      </c>
      <c r="I179" s="232">
        <f>SUMPRODUCT(D88:D178,I88:I178)</f>
        <v>0</v>
      </c>
      <c r="J179" s="232">
        <f>SUMPRODUCT(D88:D178,J88:J178)</f>
        <v>0</v>
      </c>
      <c r="K179" s="233">
        <f>SUM(K88:K178)</f>
        <v>0</v>
      </c>
      <c r="L179" s="119">
        <f>SUM(F179:G179)</f>
        <v>0</v>
      </c>
      <c r="M179" s="17">
        <f>SUM(I179:J179)</f>
        <v>0</v>
      </c>
    </row>
    <row r="180" spans="1:13" s="152" customFormat="1" ht="17.25" customHeight="1" x14ac:dyDescent="0.2">
      <c r="A180" s="234"/>
      <c r="B180" s="235">
        <v>5</v>
      </c>
      <c r="C180" s="236" t="s">
        <v>327</v>
      </c>
      <c r="D180" s="237"/>
      <c r="E180" s="238"/>
      <c r="F180" s="239"/>
      <c r="G180" s="240"/>
      <c r="H180" s="241"/>
      <c r="I180" s="79"/>
      <c r="J180" s="139"/>
      <c r="K180" s="188"/>
    </row>
    <row r="181" spans="1:13" s="152" customFormat="1" x14ac:dyDescent="0.2">
      <c r="A181" s="219"/>
      <c r="B181" s="190" t="s">
        <v>52</v>
      </c>
      <c r="C181" s="242" t="s">
        <v>328</v>
      </c>
      <c r="D181" s="243"/>
      <c r="E181" s="244"/>
      <c r="F181" s="245"/>
      <c r="G181" s="246"/>
      <c r="H181" s="247"/>
      <c r="I181" s="23"/>
      <c r="J181" s="98"/>
      <c r="K181" s="46"/>
    </row>
    <row r="182" spans="1:13" s="152" customFormat="1" ht="38.25" x14ac:dyDescent="0.2">
      <c r="A182" s="208"/>
      <c r="B182" s="190" t="s">
        <v>329</v>
      </c>
      <c r="C182" s="211" t="s">
        <v>330</v>
      </c>
      <c r="D182" s="212">
        <v>1</v>
      </c>
      <c r="E182" s="213" t="s">
        <v>165</v>
      </c>
      <c r="F182" s="328"/>
      <c r="G182" s="328"/>
      <c r="H182" s="214">
        <f t="shared" ref="H182:H238" si="136">SUM(F182:G182)*D182</f>
        <v>0</v>
      </c>
      <c r="I182" s="23">
        <f t="shared" ref="I182:J197" si="137">TRUNC(F182*(1+$K$3),2)</f>
        <v>0</v>
      </c>
      <c r="J182" s="23">
        <f t="shared" si="137"/>
        <v>0</v>
      </c>
      <c r="K182" s="214">
        <f t="shared" si="134"/>
        <v>0</v>
      </c>
    </row>
    <row r="183" spans="1:13" s="152" customFormat="1" x14ac:dyDescent="0.2">
      <c r="A183" s="208"/>
      <c r="B183" s="190" t="s">
        <v>331</v>
      </c>
      <c r="C183" s="211" t="s">
        <v>332</v>
      </c>
      <c r="D183" s="248">
        <v>1600</v>
      </c>
      <c r="E183" s="249" t="s">
        <v>26</v>
      </c>
      <c r="F183" s="326"/>
      <c r="G183" s="326"/>
      <c r="H183" s="214">
        <f t="shared" si="136"/>
        <v>0</v>
      </c>
      <c r="I183" s="23">
        <f t="shared" si="137"/>
        <v>0</v>
      </c>
      <c r="J183" s="23">
        <f t="shared" si="137"/>
        <v>0</v>
      </c>
      <c r="K183" s="214">
        <f t="shared" si="134"/>
        <v>0</v>
      </c>
    </row>
    <row r="184" spans="1:13" s="152" customFormat="1" ht="25.5" x14ac:dyDescent="0.2">
      <c r="A184" s="208"/>
      <c r="B184" s="190" t="s">
        <v>333</v>
      </c>
      <c r="C184" s="211" t="s">
        <v>334</v>
      </c>
      <c r="D184" s="250">
        <v>50</v>
      </c>
      <c r="E184" s="249" t="s">
        <v>26</v>
      </c>
      <c r="F184" s="320"/>
      <c r="G184" s="320"/>
      <c r="H184" s="214">
        <f t="shared" si="136"/>
        <v>0</v>
      </c>
      <c r="I184" s="23">
        <f t="shared" si="137"/>
        <v>0</v>
      </c>
      <c r="J184" s="23">
        <f t="shared" si="137"/>
        <v>0</v>
      </c>
      <c r="K184" s="214">
        <f t="shared" si="134"/>
        <v>0</v>
      </c>
    </row>
    <row r="185" spans="1:13" s="152" customFormat="1" ht="25.5" x14ac:dyDescent="0.2">
      <c r="A185" s="208"/>
      <c r="B185" s="190" t="s">
        <v>335</v>
      </c>
      <c r="C185" s="211" t="s">
        <v>336</v>
      </c>
      <c r="D185" s="251">
        <v>1</v>
      </c>
      <c r="E185" s="252" t="s">
        <v>165</v>
      </c>
      <c r="F185" s="328"/>
      <c r="G185" s="328"/>
      <c r="H185" s="214">
        <f t="shared" si="136"/>
        <v>0</v>
      </c>
      <c r="I185" s="23">
        <f t="shared" si="137"/>
        <v>0</v>
      </c>
      <c r="J185" s="23">
        <f t="shared" si="137"/>
        <v>0</v>
      </c>
      <c r="K185" s="214">
        <f t="shared" si="134"/>
        <v>0</v>
      </c>
    </row>
    <row r="186" spans="1:13" s="152" customFormat="1" ht="28.5" customHeight="1" x14ac:dyDescent="0.2">
      <c r="A186" s="208"/>
      <c r="B186" s="190" t="s">
        <v>337</v>
      </c>
      <c r="C186" s="211" t="s">
        <v>338</v>
      </c>
      <c r="D186" s="253"/>
      <c r="E186" s="254"/>
      <c r="F186" s="108"/>
      <c r="G186" s="108"/>
      <c r="H186" s="214"/>
      <c r="I186" s="108"/>
      <c r="J186" s="108"/>
      <c r="K186" s="214"/>
    </row>
    <row r="187" spans="1:13" s="152" customFormat="1" x14ac:dyDescent="0.2">
      <c r="A187" s="208"/>
      <c r="B187" s="190" t="s">
        <v>339</v>
      </c>
      <c r="C187" s="211" t="s">
        <v>340</v>
      </c>
      <c r="D187" s="253">
        <v>19</v>
      </c>
      <c r="E187" s="254" t="s">
        <v>165</v>
      </c>
      <c r="F187" s="316"/>
      <c r="G187" s="320"/>
      <c r="H187" s="214">
        <f t="shared" si="136"/>
        <v>0</v>
      </c>
      <c r="I187" s="23">
        <f t="shared" ref="I187:J203" si="138">TRUNC(F187*(1+$K$3),2)</f>
        <v>0</v>
      </c>
      <c r="J187" s="23">
        <f t="shared" si="137"/>
        <v>0</v>
      </c>
      <c r="K187" s="214">
        <f t="shared" si="134"/>
        <v>0</v>
      </c>
    </row>
    <row r="188" spans="1:13" s="152" customFormat="1" x14ac:dyDescent="0.2">
      <c r="A188" s="208"/>
      <c r="B188" s="190" t="s">
        <v>341</v>
      </c>
      <c r="C188" s="211" t="s">
        <v>342</v>
      </c>
      <c r="D188" s="253">
        <v>3</v>
      </c>
      <c r="E188" s="254" t="s">
        <v>165</v>
      </c>
      <c r="F188" s="316"/>
      <c r="G188" s="320"/>
      <c r="H188" s="214">
        <f t="shared" si="136"/>
        <v>0</v>
      </c>
      <c r="I188" s="23">
        <f t="shared" si="138"/>
        <v>0</v>
      </c>
      <c r="J188" s="23">
        <f t="shared" si="137"/>
        <v>0</v>
      </c>
      <c r="K188" s="214">
        <f t="shared" si="134"/>
        <v>0</v>
      </c>
    </row>
    <row r="189" spans="1:13" s="152" customFormat="1" x14ac:dyDescent="0.2">
      <c r="A189" s="208"/>
      <c r="B189" s="190" t="s">
        <v>343</v>
      </c>
      <c r="C189" s="211" t="s">
        <v>344</v>
      </c>
      <c r="D189" s="253">
        <v>1</v>
      </c>
      <c r="E189" s="254" t="s">
        <v>165</v>
      </c>
      <c r="F189" s="326"/>
      <c r="G189" s="326"/>
      <c r="H189" s="214">
        <f t="shared" si="136"/>
        <v>0</v>
      </c>
      <c r="I189" s="23">
        <f t="shared" si="138"/>
        <v>0</v>
      </c>
      <c r="J189" s="23">
        <f t="shared" si="137"/>
        <v>0</v>
      </c>
      <c r="K189" s="214">
        <f t="shared" si="134"/>
        <v>0</v>
      </c>
    </row>
    <row r="190" spans="1:13" s="152" customFormat="1" x14ac:dyDescent="0.2">
      <c r="A190" s="208"/>
      <c r="B190" s="190" t="s">
        <v>345</v>
      </c>
      <c r="C190" s="211" t="s">
        <v>346</v>
      </c>
      <c r="D190" s="253">
        <v>3</v>
      </c>
      <c r="E190" s="254" t="s">
        <v>165</v>
      </c>
      <c r="F190" s="326"/>
      <c r="G190" s="326"/>
      <c r="H190" s="214">
        <f>SUM(F190:G190)*D190</f>
        <v>0</v>
      </c>
      <c r="I190" s="23">
        <f t="shared" si="138"/>
        <v>0</v>
      </c>
      <c r="J190" s="23">
        <f t="shared" si="137"/>
        <v>0</v>
      </c>
      <c r="K190" s="214">
        <f>SUM(I190:J190)*D190</f>
        <v>0</v>
      </c>
    </row>
    <row r="191" spans="1:13" s="152" customFormat="1" x14ac:dyDescent="0.2">
      <c r="A191" s="208"/>
      <c r="B191" s="190" t="s">
        <v>347</v>
      </c>
      <c r="C191" s="211" t="s">
        <v>348</v>
      </c>
      <c r="D191" s="253">
        <v>6</v>
      </c>
      <c r="E191" s="254" t="s">
        <v>165</v>
      </c>
      <c r="F191" s="326"/>
      <c r="G191" s="326"/>
      <c r="H191" s="214">
        <f>SUM(F191:G191)*D191</f>
        <v>0</v>
      </c>
      <c r="I191" s="23">
        <f t="shared" si="138"/>
        <v>0</v>
      </c>
      <c r="J191" s="23">
        <f t="shared" si="137"/>
        <v>0</v>
      </c>
      <c r="K191" s="214">
        <f>SUM(I191:J191)*D191</f>
        <v>0</v>
      </c>
    </row>
    <row r="192" spans="1:13" s="152" customFormat="1" x14ac:dyDescent="0.2">
      <c r="A192" s="210"/>
      <c r="B192" s="190" t="s">
        <v>349</v>
      </c>
      <c r="C192" s="211" t="s">
        <v>209</v>
      </c>
      <c r="D192" s="212">
        <v>23</v>
      </c>
      <c r="E192" s="213" t="s">
        <v>26</v>
      </c>
      <c r="F192" s="328"/>
      <c r="G192" s="327"/>
      <c r="H192" s="214">
        <f t="shared" si="136"/>
        <v>0</v>
      </c>
      <c r="I192" s="23">
        <f t="shared" si="138"/>
        <v>0</v>
      </c>
      <c r="J192" s="23">
        <f t="shared" si="137"/>
        <v>0</v>
      </c>
      <c r="K192" s="214">
        <f t="shared" si="134"/>
        <v>0</v>
      </c>
    </row>
    <row r="193" spans="1:12" s="152" customFormat="1" ht="25.5" x14ac:dyDescent="0.2">
      <c r="A193" s="210"/>
      <c r="B193" s="190" t="s">
        <v>350</v>
      </c>
      <c r="C193" s="211" t="s">
        <v>351</v>
      </c>
      <c r="D193" s="212">
        <v>30</v>
      </c>
      <c r="E193" s="213" t="s">
        <v>26</v>
      </c>
      <c r="F193" s="108" t="s">
        <v>13</v>
      </c>
      <c r="G193" s="327"/>
      <c r="H193" s="214">
        <f>SUM(F193:G193)*D193</f>
        <v>0</v>
      </c>
      <c r="I193" s="23" t="s">
        <v>13</v>
      </c>
      <c r="J193" s="23">
        <f t="shared" si="137"/>
        <v>0</v>
      </c>
      <c r="K193" s="214">
        <f>SUM(I193:J193)*D193</f>
        <v>0</v>
      </c>
    </row>
    <row r="194" spans="1:12" s="152" customFormat="1" x14ac:dyDescent="0.2">
      <c r="A194" s="255"/>
      <c r="B194" s="190" t="s">
        <v>352</v>
      </c>
      <c r="C194" s="194" t="s">
        <v>353</v>
      </c>
      <c r="D194" s="192">
        <v>18</v>
      </c>
      <c r="E194" s="193" t="s">
        <v>26</v>
      </c>
      <c r="F194" s="326"/>
      <c r="G194" s="326"/>
      <c r="H194" s="46">
        <f>SUM(F194,G194)*D194</f>
        <v>0</v>
      </c>
      <c r="I194" s="23">
        <f t="shared" si="138"/>
        <v>0</v>
      </c>
      <c r="J194" s="23">
        <f t="shared" si="137"/>
        <v>0</v>
      </c>
      <c r="K194" s="46">
        <f>SUM(I194:J194)*D194</f>
        <v>0</v>
      </c>
    </row>
    <row r="195" spans="1:12" s="152" customFormat="1" x14ac:dyDescent="0.2">
      <c r="A195" s="256"/>
      <c r="B195" s="190" t="s">
        <v>354</v>
      </c>
      <c r="C195" s="194" t="s">
        <v>355</v>
      </c>
      <c r="D195" s="192">
        <v>6</v>
      </c>
      <c r="E195" s="193" t="s">
        <v>165</v>
      </c>
      <c r="F195" s="328"/>
      <c r="G195" s="327"/>
      <c r="H195" s="46">
        <f>SUM(F195,G195)*D195</f>
        <v>0</v>
      </c>
      <c r="I195" s="23">
        <f t="shared" si="138"/>
        <v>0</v>
      </c>
      <c r="J195" s="23">
        <f t="shared" si="137"/>
        <v>0</v>
      </c>
      <c r="K195" s="46">
        <f>SUM(I195:J195)*D195</f>
        <v>0</v>
      </c>
    </row>
    <row r="196" spans="1:12" s="152" customFormat="1" x14ac:dyDescent="0.2">
      <c r="A196" s="210"/>
      <c r="B196" s="190" t="s">
        <v>356</v>
      </c>
      <c r="C196" s="211" t="s">
        <v>357</v>
      </c>
      <c r="D196" s="212">
        <v>1</v>
      </c>
      <c r="E196" s="213" t="s">
        <v>26</v>
      </c>
      <c r="F196" s="328"/>
      <c r="G196" s="327"/>
      <c r="H196" s="214">
        <f t="shared" si="136"/>
        <v>0</v>
      </c>
      <c r="I196" s="23">
        <f t="shared" si="138"/>
        <v>0</v>
      </c>
      <c r="J196" s="23">
        <f t="shared" si="137"/>
        <v>0</v>
      </c>
      <c r="K196" s="214">
        <f t="shared" si="134"/>
        <v>0</v>
      </c>
    </row>
    <row r="197" spans="1:12" s="152" customFormat="1" ht="17.25" customHeight="1" x14ac:dyDescent="0.2">
      <c r="A197" s="210"/>
      <c r="B197" s="190" t="s">
        <v>358</v>
      </c>
      <c r="C197" s="211" t="s">
        <v>213</v>
      </c>
      <c r="D197" s="212">
        <v>14</v>
      </c>
      <c r="E197" s="213" t="s">
        <v>165</v>
      </c>
      <c r="F197" s="328"/>
      <c r="G197" s="327"/>
      <c r="H197" s="214">
        <f t="shared" si="136"/>
        <v>0</v>
      </c>
      <c r="I197" s="23">
        <f t="shared" si="138"/>
        <v>0</v>
      </c>
      <c r="J197" s="23">
        <f t="shared" si="137"/>
        <v>0</v>
      </c>
      <c r="K197" s="214">
        <f t="shared" si="134"/>
        <v>0</v>
      </c>
    </row>
    <row r="198" spans="1:12" s="152" customFormat="1" ht="18" customHeight="1" x14ac:dyDescent="0.2">
      <c r="A198" s="210"/>
      <c r="B198" s="190" t="s">
        <v>359</v>
      </c>
      <c r="C198" s="211" t="s">
        <v>360</v>
      </c>
      <c r="D198" s="212">
        <v>1</v>
      </c>
      <c r="E198" s="213" t="s">
        <v>165</v>
      </c>
      <c r="F198" s="328"/>
      <c r="G198" s="327"/>
      <c r="H198" s="214">
        <f t="shared" si="136"/>
        <v>0</v>
      </c>
      <c r="I198" s="23">
        <f t="shared" si="138"/>
        <v>0</v>
      </c>
      <c r="J198" s="23">
        <f t="shared" si="138"/>
        <v>0</v>
      </c>
      <c r="K198" s="214">
        <f t="shared" si="134"/>
        <v>0</v>
      </c>
      <c r="L198" s="313"/>
    </row>
    <row r="199" spans="1:12" s="152" customFormat="1" ht="18.75" customHeight="1" x14ac:dyDescent="0.2">
      <c r="A199" s="210"/>
      <c r="B199" s="190" t="s">
        <v>361</v>
      </c>
      <c r="C199" s="211" t="s">
        <v>362</v>
      </c>
      <c r="D199" s="212">
        <v>6</v>
      </c>
      <c r="E199" s="213" t="s">
        <v>165</v>
      </c>
      <c r="F199" s="328"/>
      <c r="G199" s="328"/>
      <c r="H199" s="214">
        <f t="shared" si="136"/>
        <v>0</v>
      </c>
      <c r="I199" s="23">
        <f t="shared" si="138"/>
        <v>0</v>
      </c>
      <c r="J199" s="23">
        <f t="shared" si="138"/>
        <v>0</v>
      </c>
      <c r="K199" s="214">
        <f t="shared" si="134"/>
        <v>0</v>
      </c>
    </row>
    <row r="200" spans="1:12" s="152" customFormat="1" ht="18.75" customHeight="1" x14ac:dyDescent="0.2">
      <c r="A200" s="210"/>
      <c r="B200" s="190" t="s">
        <v>363</v>
      </c>
      <c r="C200" s="211" t="s">
        <v>364</v>
      </c>
      <c r="D200" s="212">
        <v>3</v>
      </c>
      <c r="E200" s="213" t="s">
        <v>165</v>
      </c>
      <c r="F200" s="328"/>
      <c r="G200" s="327"/>
      <c r="H200" s="214">
        <f t="shared" si="136"/>
        <v>0</v>
      </c>
      <c r="I200" s="23">
        <f t="shared" si="138"/>
        <v>0</v>
      </c>
      <c r="J200" s="23">
        <f t="shared" si="138"/>
        <v>0</v>
      </c>
      <c r="K200" s="214">
        <f t="shared" si="134"/>
        <v>0</v>
      </c>
    </row>
    <row r="201" spans="1:12" s="152" customFormat="1" x14ac:dyDescent="0.2">
      <c r="A201" s="210"/>
      <c r="B201" s="190" t="s">
        <v>365</v>
      </c>
      <c r="C201" s="211" t="s">
        <v>211</v>
      </c>
      <c r="D201" s="212">
        <v>15</v>
      </c>
      <c r="E201" s="213" t="s">
        <v>165</v>
      </c>
      <c r="F201" s="328"/>
      <c r="G201" s="327"/>
      <c r="H201" s="214">
        <f t="shared" si="136"/>
        <v>0</v>
      </c>
      <c r="I201" s="23">
        <f t="shared" si="138"/>
        <v>0</v>
      </c>
      <c r="J201" s="23">
        <f t="shared" si="138"/>
        <v>0</v>
      </c>
      <c r="K201" s="214">
        <f t="shared" si="134"/>
        <v>0</v>
      </c>
    </row>
    <row r="202" spans="1:12" s="152" customFormat="1" x14ac:dyDescent="0.2">
      <c r="A202" s="208"/>
      <c r="B202" s="190" t="s">
        <v>366</v>
      </c>
      <c r="C202" s="211" t="s">
        <v>367</v>
      </c>
      <c r="D202" s="212">
        <v>8</v>
      </c>
      <c r="E202" s="213" t="s">
        <v>165</v>
      </c>
      <c r="F202" s="328"/>
      <c r="G202" s="327"/>
      <c r="H202" s="214">
        <f t="shared" si="136"/>
        <v>0</v>
      </c>
      <c r="I202" s="23">
        <f t="shared" si="138"/>
        <v>0</v>
      </c>
      <c r="J202" s="23">
        <f t="shared" si="138"/>
        <v>0</v>
      </c>
      <c r="K202" s="214">
        <f>SUM(I202:J202)*D202</f>
        <v>0</v>
      </c>
    </row>
    <row r="203" spans="1:12" s="152" customFormat="1" ht="25.5" x14ac:dyDescent="0.2">
      <c r="A203" s="195"/>
      <c r="B203" s="190" t="s">
        <v>368</v>
      </c>
      <c r="C203" s="207" t="s">
        <v>369</v>
      </c>
      <c r="D203" s="212">
        <v>12</v>
      </c>
      <c r="E203" s="213" t="s">
        <v>165</v>
      </c>
      <c r="F203" s="328"/>
      <c r="G203" s="327"/>
      <c r="H203" s="214">
        <f t="shared" si="136"/>
        <v>0</v>
      </c>
      <c r="I203" s="23">
        <f t="shared" si="138"/>
        <v>0</v>
      </c>
      <c r="J203" s="23">
        <f t="shared" si="138"/>
        <v>0</v>
      </c>
      <c r="K203" s="214">
        <f t="shared" si="134"/>
        <v>0</v>
      </c>
    </row>
    <row r="204" spans="1:12" s="152" customFormat="1" ht="33" customHeight="1" x14ac:dyDescent="0.2">
      <c r="A204" s="195"/>
      <c r="B204" s="190" t="s">
        <v>370</v>
      </c>
      <c r="C204" s="211" t="s">
        <v>371</v>
      </c>
      <c r="D204" s="212">
        <v>5</v>
      </c>
      <c r="E204" s="213" t="s">
        <v>165</v>
      </c>
      <c r="F204" s="328"/>
      <c r="G204" s="327"/>
      <c r="H204" s="214">
        <f t="shared" si="136"/>
        <v>0</v>
      </c>
      <c r="I204" s="23">
        <f t="shared" ref="I204:J206" si="139">TRUNC(F204*(1+$K$3),2)</f>
        <v>0</v>
      </c>
      <c r="J204" s="23">
        <f t="shared" si="139"/>
        <v>0</v>
      </c>
      <c r="K204" s="214">
        <f t="shared" si="134"/>
        <v>0</v>
      </c>
    </row>
    <row r="205" spans="1:12" s="152" customFormat="1" ht="25.5" x14ac:dyDescent="0.2">
      <c r="A205" s="195"/>
      <c r="B205" s="190" t="s">
        <v>372</v>
      </c>
      <c r="C205" s="207" t="s">
        <v>373</v>
      </c>
      <c r="D205" s="212">
        <v>1</v>
      </c>
      <c r="E205" s="213" t="s">
        <v>165</v>
      </c>
      <c r="F205" s="328"/>
      <c r="G205" s="327"/>
      <c r="H205" s="214">
        <f t="shared" si="136"/>
        <v>0</v>
      </c>
      <c r="I205" s="23">
        <f t="shared" si="139"/>
        <v>0</v>
      </c>
      <c r="J205" s="23">
        <f t="shared" si="139"/>
        <v>0</v>
      </c>
      <c r="K205" s="214">
        <f t="shared" si="134"/>
        <v>0</v>
      </c>
    </row>
    <row r="206" spans="1:12" s="152" customFormat="1" ht="51" x14ac:dyDescent="0.2">
      <c r="A206" s="257"/>
      <c r="B206" s="190" t="s">
        <v>374</v>
      </c>
      <c r="C206" s="258" t="s">
        <v>375</v>
      </c>
      <c r="D206" s="259">
        <v>9</v>
      </c>
      <c r="E206" s="260" t="s">
        <v>165</v>
      </c>
      <c r="F206" s="328"/>
      <c r="G206" s="327"/>
      <c r="H206" s="214">
        <f>SUM(F206:G206)*D206</f>
        <v>0</v>
      </c>
      <c r="I206" s="23">
        <f t="shared" si="139"/>
        <v>0</v>
      </c>
      <c r="J206" s="23">
        <f t="shared" si="139"/>
        <v>0</v>
      </c>
      <c r="K206" s="214">
        <f>SUM(I206:J206)*D206</f>
        <v>0</v>
      </c>
    </row>
    <row r="207" spans="1:12" s="152" customFormat="1" x14ac:dyDescent="0.2">
      <c r="A207" s="219"/>
      <c r="B207" s="201">
        <v>6</v>
      </c>
      <c r="C207" s="261" t="s">
        <v>376</v>
      </c>
      <c r="D207" s="253"/>
      <c r="E207" s="262"/>
      <c r="F207" s="108"/>
      <c r="G207" s="108"/>
      <c r="H207" s="214"/>
      <c r="I207" s="108"/>
      <c r="J207" s="108"/>
      <c r="K207" s="214"/>
    </row>
    <row r="208" spans="1:12" s="152" customFormat="1" ht="25.5" x14ac:dyDescent="0.2">
      <c r="A208" s="208"/>
      <c r="B208" s="190" t="s">
        <v>86</v>
      </c>
      <c r="C208" s="211" t="s">
        <v>377</v>
      </c>
      <c r="D208" s="259">
        <v>10</v>
      </c>
      <c r="E208" s="260" t="s">
        <v>165</v>
      </c>
      <c r="F208" s="328"/>
      <c r="G208" s="327"/>
      <c r="H208" s="214">
        <f t="shared" si="136"/>
        <v>0</v>
      </c>
      <c r="I208" s="23">
        <f t="shared" ref="I208:J219" si="140">TRUNC(F208*(1+$K$3),2)</f>
        <v>0</v>
      </c>
      <c r="J208" s="23">
        <f t="shared" si="140"/>
        <v>0</v>
      </c>
      <c r="K208" s="214">
        <f t="shared" si="134"/>
        <v>0</v>
      </c>
    </row>
    <row r="209" spans="1:11" s="152" customFormat="1" ht="25.5" x14ac:dyDescent="0.2">
      <c r="A209" s="208"/>
      <c r="B209" s="190" t="s">
        <v>87</v>
      </c>
      <c r="C209" s="211" t="s">
        <v>378</v>
      </c>
      <c r="D209" s="259">
        <v>12</v>
      </c>
      <c r="E209" s="260" t="s">
        <v>165</v>
      </c>
      <c r="F209" s="328"/>
      <c r="G209" s="327"/>
      <c r="H209" s="214">
        <f t="shared" si="136"/>
        <v>0</v>
      </c>
      <c r="I209" s="23">
        <f t="shared" si="140"/>
        <v>0</v>
      </c>
      <c r="J209" s="23">
        <f t="shared" si="140"/>
        <v>0</v>
      </c>
      <c r="K209" s="214">
        <f t="shared" si="134"/>
        <v>0</v>
      </c>
    </row>
    <row r="210" spans="1:11" s="152" customFormat="1" x14ac:dyDescent="0.2">
      <c r="A210" s="208"/>
      <c r="B210" s="190" t="s">
        <v>88</v>
      </c>
      <c r="C210" s="207" t="s">
        <v>379</v>
      </c>
      <c r="D210" s="263">
        <v>1200</v>
      </c>
      <c r="E210" s="254" t="s">
        <v>26</v>
      </c>
      <c r="F210" s="328"/>
      <c r="G210" s="327"/>
      <c r="H210" s="214">
        <f t="shared" si="136"/>
        <v>0</v>
      </c>
      <c r="I210" s="23">
        <f t="shared" si="140"/>
        <v>0</v>
      </c>
      <c r="J210" s="23">
        <f t="shared" si="140"/>
        <v>0</v>
      </c>
      <c r="K210" s="214">
        <f t="shared" si="134"/>
        <v>0</v>
      </c>
    </row>
    <row r="211" spans="1:11" s="152" customFormat="1" x14ac:dyDescent="0.2">
      <c r="A211" s="208"/>
      <c r="B211" s="190" t="s">
        <v>89</v>
      </c>
      <c r="C211" s="211" t="s">
        <v>380</v>
      </c>
      <c r="D211" s="264">
        <v>60</v>
      </c>
      <c r="E211" s="265" t="s">
        <v>26</v>
      </c>
      <c r="F211" s="328"/>
      <c r="G211" s="327"/>
      <c r="H211" s="214">
        <f t="shared" si="136"/>
        <v>0</v>
      </c>
      <c r="I211" s="23">
        <f t="shared" si="140"/>
        <v>0</v>
      </c>
      <c r="J211" s="23">
        <f t="shared" si="140"/>
        <v>0</v>
      </c>
      <c r="K211" s="214">
        <f t="shared" si="134"/>
        <v>0</v>
      </c>
    </row>
    <row r="212" spans="1:11" s="152" customFormat="1" ht="25.5" x14ac:dyDescent="0.2">
      <c r="A212" s="266"/>
      <c r="B212" s="190" t="s">
        <v>90</v>
      </c>
      <c r="C212" s="211" t="s">
        <v>381</v>
      </c>
      <c r="D212" s="212">
        <v>1</v>
      </c>
      <c r="E212" s="267" t="s">
        <v>165</v>
      </c>
      <c r="F212" s="328"/>
      <c r="G212" s="328"/>
      <c r="H212" s="214">
        <f>SUM(F212:G212)*D212</f>
        <v>0</v>
      </c>
      <c r="I212" s="110">
        <f t="shared" si="140"/>
        <v>0</v>
      </c>
      <c r="J212" s="23">
        <f t="shared" si="140"/>
        <v>0</v>
      </c>
      <c r="K212" s="214">
        <f>SUM(I212:J212)*D212</f>
        <v>0</v>
      </c>
    </row>
    <row r="213" spans="1:11" s="152" customFormat="1" ht="38.25" x14ac:dyDescent="0.2">
      <c r="A213" s="266"/>
      <c r="B213" s="190" t="s">
        <v>91</v>
      </c>
      <c r="C213" s="211" t="s">
        <v>382</v>
      </c>
      <c r="D213" s="212">
        <v>1</v>
      </c>
      <c r="E213" s="267" t="s">
        <v>165</v>
      </c>
      <c r="F213" s="328"/>
      <c r="G213" s="328"/>
      <c r="H213" s="214">
        <f>SUM(F213:G213)*D213</f>
        <v>0</v>
      </c>
      <c r="I213" s="110">
        <f t="shared" si="140"/>
        <v>0</v>
      </c>
      <c r="J213" s="23">
        <f t="shared" si="140"/>
        <v>0</v>
      </c>
      <c r="K213" s="214">
        <f>SUM(I213:J213)*D213</f>
        <v>0</v>
      </c>
    </row>
    <row r="214" spans="1:11" s="152" customFormat="1" ht="25.5" x14ac:dyDescent="0.2">
      <c r="A214" s="266"/>
      <c r="B214" s="190" t="s">
        <v>92</v>
      </c>
      <c r="C214" s="211" t="s">
        <v>383</v>
      </c>
      <c r="D214" s="212">
        <v>1</v>
      </c>
      <c r="E214" s="267" t="s">
        <v>165</v>
      </c>
      <c r="F214" s="326"/>
      <c r="G214" s="326"/>
      <c r="H214" s="214">
        <f t="shared" si="136"/>
        <v>0</v>
      </c>
      <c r="I214" s="23">
        <f t="shared" si="140"/>
        <v>0</v>
      </c>
      <c r="J214" s="23">
        <f t="shared" si="140"/>
        <v>0</v>
      </c>
      <c r="K214" s="214">
        <f t="shared" si="134"/>
        <v>0</v>
      </c>
    </row>
    <row r="215" spans="1:11" s="182" customFormat="1" ht="12.75" customHeight="1" x14ac:dyDescent="0.2">
      <c r="A215" s="268"/>
      <c r="B215" s="190" t="s">
        <v>93</v>
      </c>
      <c r="C215" s="211" t="s">
        <v>384</v>
      </c>
      <c r="D215" s="212">
        <v>12</v>
      </c>
      <c r="E215" s="213" t="s">
        <v>165</v>
      </c>
      <c r="F215" s="328"/>
      <c r="G215" s="328"/>
      <c r="H215" s="214">
        <f t="shared" si="136"/>
        <v>0</v>
      </c>
      <c r="I215" s="23">
        <f t="shared" si="140"/>
        <v>0</v>
      </c>
      <c r="J215" s="23">
        <f t="shared" si="140"/>
        <v>0</v>
      </c>
      <c r="K215" s="214">
        <f t="shared" si="134"/>
        <v>0</v>
      </c>
    </row>
    <row r="216" spans="1:11" s="152" customFormat="1" x14ac:dyDescent="0.2">
      <c r="A216" s="216"/>
      <c r="B216" s="190" t="s">
        <v>94</v>
      </c>
      <c r="C216" s="211" t="s">
        <v>385</v>
      </c>
      <c r="D216" s="212">
        <v>10</v>
      </c>
      <c r="E216" s="269" t="s">
        <v>165</v>
      </c>
      <c r="F216" s="328"/>
      <c r="G216" s="108"/>
      <c r="H216" s="214">
        <f t="shared" si="136"/>
        <v>0</v>
      </c>
      <c r="I216" s="23">
        <f t="shared" si="140"/>
        <v>0</v>
      </c>
      <c r="J216" s="108" t="s">
        <v>13</v>
      </c>
      <c r="K216" s="214">
        <f t="shared" si="134"/>
        <v>0</v>
      </c>
    </row>
    <row r="217" spans="1:11" s="152" customFormat="1" x14ac:dyDescent="0.2">
      <c r="A217" s="216"/>
      <c r="B217" s="190" t="s">
        <v>95</v>
      </c>
      <c r="C217" s="211" t="s">
        <v>386</v>
      </c>
      <c r="D217" s="253">
        <v>2</v>
      </c>
      <c r="E217" s="270" t="s">
        <v>165</v>
      </c>
      <c r="F217" s="328"/>
      <c r="G217" s="327"/>
      <c r="H217" s="214">
        <f t="shared" si="136"/>
        <v>0</v>
      </c>
      <c r="I217" s="23">
        <f t="shared" si="140"/>
        <v>0</v>
      </c>
      <c r="J217" s="23">
        <f t="shared" si="140"/>
        <v>0</v>
      </c>
      <c r="K217" s="214">
        <f>SUM(I217:J217)*D217</f>
        <v>0</v>
      </c>
    </row>
    <row r="218" spans="1:11" s="152" customFormat="1" x14ac:dyDescent="0.2">
      <c r="A218" s="271"/>
      <c r="B218" s="190" t="s">
        <v>96</v>
      </c>
      <c r="C218" s="211" t="s">
        <v>387</v>
      </c>
      <c r="D218" s="253">
        <v>4</v>
      </c>
      <c r="E218" s="272" t="s">
        <v>165</v>
      </c>
      <c r="F218" s="328"/>
      <c r="G218" s="327"/>
      <c r="H218" s="214">
        <f t="shared" si="136"/>
        <v>0</v>
      </c>
      <c r="I218" s="23">
        <f t="shared" si="140"/>
        <v>0</v>
      </c>
      <c r="J218" s="23">
        <f t="shared" si="140"/>
        <v>0</v>
      </c>
      <c r="K218" s="214">
        <f>SUM(I218:J218)*D218</f>
        <v>0</v>
      </c>
    </row>
    <row r="219" spans="1:11" s="152" customFormat="1" x14ac:dyDescent="0.2">
      <c r="A219" s="208"/>
      <c r="B219" s="190" t="s">
        <v>97</v>
      </c>
      <c r="C219" s="211" t="s">
        <v>388</v>
      </c>
      <c r="D219" s="253">
        <v>2</v>
      </c>
      <c r="E219" s="254" t="s">
        <v>165</v>
      </c>
      <c r="F219" s="328"/>
      <c r="G219" s="327"/>
      <c r="H219" s="214">
        <f t="shared" si="136"/>
        <v>0</v>
      </c>
      <c r="I219" s="23">
        <f t="shared" si="140"/>
        <v>0</v>
      </c>
      <c r="J219" s="23">
        <f t="shared" si="140"/>
        <v>0</v>
      </c>
      <c r="K219" s="214">
        <f>SUM(I219:J219)*D219</f>
        <v>0</v>
      </c>
    </row>
    <row r="220" spans="1:11" s="152" customFormat="1" x14ac:dyDescent="0.2">
      <c r="A220" s="219"/>
      <c r="B220" s="201">
        <v>7</v>
      </c>
      <c r="C220" s="261" t="s">
        <v>389</v>
      </c>
      <c r="D220" s="273"/>
      <c r="E220" s="274"/>
      <c r="F220" s="108"/>
      <c r="G220" s="108"/>
      <c r="H220" s="214"/>
      <c r="I220" s="108"/>
      <c r="J220" s="108"/>
      <c r="K220" s="214"/>
    </row>
    <row r="221" spans="1:11" s="152" customFormat="1" x14ac:dyDescent="0.2">
      <c r="A221" s="219"/>
      <c r="B221" s="190" t="s">
        <v>99</v>
      </c>
      <c r="C221" s="261" t="s">
        <v>390</v>
      </c>
      <c r="D221" s="253"/>
      <c r="E221" s="262"/>
      <c r="F221" s="108"/>
      <c r="G221" s="108"/>
      <c r="H221" s="214"/>
      <c r="I221" s="108"/>
      <c r="J221" s="108"/>
      <c r="K221" s="214"/>
    </row>
    <row r="222" spans="1:11" s="152" customFormat="1" ht="27.75" customHeight="1" x14ac:dyDescent="0.2">
      <c r="A222" s="208"/>
      <c r="B222" s="190" t="s">
        <v>391</v>
      </c>
      <c r="C222" s="211" t="s">
        <v>392</v>
      </c>
      <c r="D222" s="212">
        <v>1</v>
      </c>
      <c r="E222" s="213" t="s">
        <v>165</v>
      </c>
      <c r="F222" s="328"/>
      <c r="G222" s="328"/>
      <c r="H222" s="214">
        <f t="shared" ref="H222:H225" si="141">SUM(F222:G222)*D222</f>
        <v>0</v>
      </c>
      <c r="I222" s="23">
        <f t="shared" ref="I222:J228" si="142">TRUNC(F222*(1+$K$3),2)</f>
        <v>0</v>
      </c>
      <c r="J222" s="23">
        <f t="shared" si="142"/>
        <v>0</v>
      </c>
      <c r="K222" s="214">
        <f t="shared" ref="K222:K228" si="143">SUM(I222:J222)*D222</f>
        <v>0</v>
      </c>
    </row>
    <row r="223" spans="1:11" s="152" customFormat="1" x14ac:dyDescent="0.2">
      <c r="A223" s="208"/>
      <c r="B223" s="190" t="s">
        <v>393</v>
      </c>
      <c r="C223" s="211" t="s">
        <v>394</v>
      </c>
      <c r="D223" s="212">
        <v>39</v>
      </c>
      <c r="E223" s="213" t="s">
        <v>26</v>
      </c>
      <c r="F223" s="328"/>
      <c r="G223" s="327"/>
      <c r="H223" s="214">
        <f t="shared" si="141"/>
        <v>0</v>
      </c>
      <c r="I223" s="23">
        <f t="shared" si="142"/>
        <v>0</v>
      </c>
      <c r="J223" s="23">
        <f t="shared" si="142"/>
        <v>0</v>
      </c>
      <c r="K223" s="214">
        <f t="shared" si="143"/>
        <v>0</v>
      </c>
    </row>
    <row r="224" spans="1:11" s="152" customFormat="1" x14ac:dyDescent="0.2">
      <c r="A224" s="208"/>
      <c r="B224" s="190" t="s">
        <v>395</v>
      </c>
      <c r="C224" s="211" t="s">
        <v>396</v>
      </c>
      <c r="D224" s="212">
        <v>5</v>
      </c>
      <c r="E224" s="213" t="s">
        <v>165</v>
      </c>
      <c r="F224" s="328"/>
      <c r="G224" s="327"/>
      <c r="H224" s="214">
        <f t="shared" si="141"/>
        <v>0</v>
      </c>
      <c r="I224" s="23">
        <f t="shared" si="142"/>
        <v>0</v>
      </c>
      <c r="J224" s="23">
        <f t="shared" si="142"/>
        <v>0</v>
      </c>
      <c r="K224" s="214">
        <f t="shared" si="143"/>
        <v>0</v>
      </c>
    </row>
    <row r="225" spans="1:11" s="152" customFormat="1" x14ac:dyDescent="0.2">
      <c r="A225" s="208"/>
      <c r="B225" s="190" t="s">
        <v>397</v>
      </c>
      <c r="C225" s="211" t="s">
        <v>398</v>
      </c>
      <c r="D225" s="253">
        <v>2</v>
      </c>
      <c r="E225" s="254" t="s">
        <v>165</v>
      </c>
      <c r="F225" s="328"/>
      <c r="G225" s="328"/>
      <c r="H225" s="214">
        <f t="shared" si="141"/>
        <v>0</v>
      </c>
      <c r="I225" s="23">
        <f t="shared" si="142"/>
        <v>0</v>
      </c>
      <c r="J225" s="23">
        <f t="shared" si="142"/>
        <v>0</v>
      </c>
      <c r="K225" s="214">
        <f t="shared" si="143"/>
        <v>0</v>
      </c>
    </row>
    <row r="226" spans="1:11" s="152" customFormat="1" x14ac:dyDescent="0.2">
      <c r="A226" s="208"/>
      <c r="B226" s="190" t="s">
        <v>399</v>
      </c>
      <c r="C226" s="207" t="s">
        <v>379</v>
      </c>
      <c r="D226" s="253">
        <v>520</v>
      </c>
      <c r="E226" s="254" t="s">
        <v>26</v>
      </c>
      <c r="F226" s="328"/>
      <c r="G226" s="327"/>
      <c r="H226" s="214">
        <f t="shared" ref="H226:H228" si="144">SUM(F226:G226)*D226</f>
        <v>0</v>
      </c>
      <c r="I226" s="23">
        <f t="shared" si="142"/>
        <v>0</v>
      </c>
      <c r="J226" s="23">
        <f t="shared" si="142"/>
        <v>0</v>
      </c>
      <c r="K226" s="214">
        <f t="shared" si="143"/>
        <v>0</v>
      </c>
    </row>
    <row r="227" spans="1:11" s="152" customFormat="1" x14ac:dyDescent="0.2">
      <c r="A227" s="208"/>
      <c r="B227" s="190" t="s">
        <v>400</v>
      </c>
      <c r="C227" s="211" t="s">
        <v>401</v>
      </c>
      <c r="D227" s="253">
        <v>1</v>
      </c>
      <c r="E227" s="254" t="s">
        <v>165</v>
      </c>
      <c r="F227" s="328"/>
      <c r="G227" s="327"/>
      <c r="H227" s="214">
        <f t="shared" si="144"/>
        <v>0</v>
      </c>
      <c r="I227" s="23">
        <f t="shared" si="142"/>
        <v>0</v>
      </c>
      <c r="J227" s="23">
        <f t="shared" si="142"/>
        <v>0</v>
      </c>
      <c r="K227" s="214">
        <f t="shared" si="143"/>
        <v>0</v>
      </c>
    </row>
    <row r="228" spans="1:11" s="152" customFormat="1" x14ac:dyDescent="0.2">
      <c r="A228" s="208"/>
      <c r="B228" s="190" t="s">
        <v>402</v>
      </c>
      <c r="C228" s="211" t="s">
        <v>403</v>
      </c>
      <c r="D228" s="253">
        <v>1</v>
      </c>
      <c r="E228" s="270" t="s">
        <v>165</v>
      </c>
      <c r="F228" s="108" t="s">
        <v>13</v>
      </c>
      <c r="G228" s="327"/>
      <c r="H228" s="214">
        <f t="shared" si="144"/>
        <v>0</v>
      </c>
      <c r="I228" s="23" t="s">
        <v>13</v>
      </c>
      <c r="J228" s="23">
        <f t="shared" si="142"/>
        <v>0</v>
      </c>
      <c r="K228" s="214">
        <f t="shared" si="143"/>
        <v>0</v>
      </c>
    </row>
    <row r="229" spans="1:11" s="152" customFormat="1" x14ac:dyDescent="0.2">
      <c r="A229" s="219"/>
      <c r="B229" s="275">
        <v>8</v>
      </c>
      <c r="C229" s="261" t="s">
        <v>404</v>
      </c>
      <c r="D229" s="253"/>
      <c r="E229" s="262"/>
      <c r="F229" s="108"/>
      <c r="G229" s="108"/>
      <c r="H229" s="214"/>
      <c r="I229" s="108"/>
      <c r="J229" s="108"/>
      <c r="K229" s="214"/>
    </row>
    <row r="230" spans="1:11" s="152" customFormat="1" ht="27" customHeight="1" x14ac:dyDescent="0.2">
      <c r="A230" s="208"/>
      <c r="B230" s="190" t="s">
        <v>133</v>
      </c>
      <c r="C230" s="211" t="s">
        <v>405</v>
      </c>
      <c r="D230" s="212">
        <v>3</v>
      </c>
      <c r="E230" s="213" t="s">
        <v>26</v>
      </c>
      <c r="F230" s="328"/>
      <c r="G230" s="327"/>
      <c r="H230" s="214">
        <f t="shared" si="136"/>
        <v>0</v>
      </c>
      <c r="I230" s="23">
        <f t="shared" ref="I230:J233" si="145">TRUNC(F230*(1+$K$3),2)</f>
        <v>0</v>
      </c>
      <c r="J230" s="23">
        <f t="shared" si="145"/>
        <v>0</v>
      </c>
      <c r="K230" s="214">
        <f>SUM(I230:J230)*D230</f>
        <v>0</v>
      </c>
    </row>
    <row r="231" spans="1:11" s="152" customFormat="1" x14ac:dyDescent="0.2">
      <c r="A231" s="208"/>
      <c r="B231" s="190" t="s">
        <v>134</v>
      </c>
      <c r="C231" s="211" t="s">
        <v>406</v>
      </c>
      <c r="D231" s="212">
        <v>1</v>
      </c>
      <c r="E231" s="213" t="s">
        <v>165</v>
      </c>
      <c r="F231" s="328"/>
      <c r="G231" s="327"/>
      <c r="H231" s="214">
        <f t="shared" si="136"/>
        <v>0</v>
      </c>
      <c r="I231" s="23">
        <f t="shared" si="145"/>
        <v>0</v>
      </c>
      <c r="J231" s="23">
        <f t="shared" si="145"/>
        <v>0</v>
      </c>
      <c r="K231" s="214">
        <f>SUM(I231:J231)*D231</f>
        <v>0</v>
      </c>
    </row>
    <row r="232" spans="1:11" s="152" customFormat="1" ht="25.5" x14ac:dyDescent="0.2">
      <c r="A232" s="208"/>
      <c r="B232" s="190" t="s">
        <v>146</v>
      </c>
      <c r="C232" s="211" t="s">
        <v>407</v>
      </c>
      <c r="D232" s="212">
        <v>1</v>
      </c>
      <c r="E232" s="213" t="s">
        <v>165</v>
      </c>
      <c r="F232" s="328"/>
      <c r="G232" s="327"/>
      <c r="H232" s="214">
        <f t="shared" si="136"/>
        <v>0</v>
      </c>
      <c r="I232" s="23">
        <f t="shared" si="145"/>
        <v>0</v>
      </c>
      <c r="J232" s="23">
        <f t="shared" si="145"/>
        <v>0</v>
      </c>
      <c r="K232" s="214">
        <f>SUM(I232:J232)*D232</f>
        <v>0</v>
      </c>
    </row>
    <row r="233" spans="1:11" s="152" customFormat="1" x14ac:dyDescent="0.2">
      <c r="A233" s="208"/>
      <c r="B233" s="190" t="s">
        <v>408</v>
      </c>
      <c r="C233" s="211" t="s">
        <v>409</v>
      </c>
      <c r="D233" s="253">
        <v>5</v>
      </c>
      <c r="E233" s="254" t="s">
        <v>165</v>
      </c>
      <c r="F233" s="328"/>
      <c r="G233" s="108" t="s">
        <v>13</v>
      </c>
      <c r="H233" s="214">
        <f t="shared" si="136"/>
        <v>0</v>
      </c>
      <c r="I233" s="23">
        <f t="shared" si="145"/>
        <v>0</v>
      </c>
      <c r="J233" s="108" t="s">
        <v>13</v>
      </c>
      <c r="K233" s="214">
        <f>SUM(I233:J233)*D233</f>
        <v>0</v>
      </c>
    </row>
    <row r="234" spans="1:11" s="152" customFormat="1" x14ac:dyDescent="0.2">
      <c r="A234" s="276"/>
      <c r="B234" s="201">
        <v>9</v>
      </c>
      <c r="C234" s="277" t="s">
        <v>410</v>
      </c>
      <c r="D234" s="253"/>
      <c r="E234" s="262"/>
      <c r="F234" s="108"/>
      <c r="G234" s="108"/>
      <c r="H234" s="214"/>
      <c r="I234" s="108"/>
      <c r="J234" s="108"/>
      <c r="K234" s="214"/>
    </row>
    <row r="235" spans="1:11" s="152" customFormat="1" x14ac:dyDescent="0.2">
      <c r="A235" s="208"/>
      <c r="B235" s="190" t="s">
        <v>142</v>
      </c>
      <c r="C235" s="277" t="s">
        <v>411</v>
      </c>
      <c r="D235" s="278"/>
      <c r="E235" s="279"/>
      <c r="F235" s="108"/>
      <c r="G235" s="108"/>
      <c r="H235" s="214"/>
      <c r="I235" s="108"/>
      <c r="J235" s="108"/>
      <c r="K235" s="214"/>
    </row>
    <row r="236" spans="1:11" s="152" customFormat="1" ht="38.25" x14ac:dyDescent="0.2">
      <c r="A236" s="208"/>
      <c r="B236" s="190" t="s">
        <v>412</v>
      </c>
      <c r="C236" s="211" t="s">
        <v>413</v>
      </c>
      <c r="D236" s="278">
        <v>1</v>
      </c>
      <c r="E236" s="279" t="s">
        <v>165</v>
      </c>
      <c r="F236" s="108" t="s">
        <v>13</v>
      </c>
      <c r="G236" s="328"/>
      <c r="H236" s="214">
        <f>SUM(F236:G236)*D236</f>
        <v>0</v>
      </c>
      <c r="I236" s="108" t="s">
        <v>13</v>
      </c>
      <c r="J236" s="23">
        <f t="shared" ref="I236:J251" si="146">TRUNC(G236*(1+$K$3),2)</f>
        <v>0</v>
      </c>
      <c r="K236" s="214">
        <f t="shared" ref="K236:K240" si="147">SUM(I236:J236)*D236</f>
        <v>0</v>
      </c>
    </row>
    <row r="237" spans="1:11" s="152" customFormat="1" ht="25.5" x14ac:dyDescent="0.2">
      <c r="A237" s="208"/>
      <c r="B237" s="190" t="s">
        <v>414</v>
      </c>
      <c r="C237" s="211" t="s">
        <v>415</v>
      </c>
      <c r="D237" s="278">
        <v>1</v>
      </c>
      <c r="E237" s="279" t="s">
        <v>165</v>
      </c>
      <c r="F237" s="328"/>
      <c r="G237" s="327"/>
      <c r="H237" s="214">
        <f t="shared" si="136"/>
        <v>0</v>
      </c>
      <c r="I237" s="23">
        <f t="shared" si="146"/>
        <v>0</v>
      </c>
      <c r="J237" s="23">
        <f t="shared" si="146"/>
        <v>0</v>
      </c>
      <c r="K237" s="214">
        <f t="shared" si="147"/>
        <v>0</v>
      </c>
    </row>
    <row r="238" spans="1:11" s="152" customFormat="1" x14ac:dyDescent="0.2">
      <c r="A238" s="208"/>
      <c r="B238" s="190" t="s">
        <v>416</v>
      </c>
      <c r="C238" s="211" t="s">
        <v>417</v>
      </c>
      <c r="D238" s="253">
        <v>60</v>
      </c>
      <c r="E238" s="254" t="s">
        <v>26</v>
      </c>
      <c r="F238" s="326"/>
      <c r="G238" s="326"/>
      <c r="H238" s="214">
        <f t="shared" si="136"/>
        <v>0</v>
      </c>
      <c r="I238" s="23">
        <f t="shared" si="146"/>
        <v>0</v>
      </c>
      <c r="J238" s="23">
        <f t="shared" si="146"/>
        <v>0</v>
      </c>
      <c r="K238" s="214">
        <f t="shared" si="147"/>
        <v>0</v>
      </c>
    </row>
    <row r="239" spans="1:11" s="152" customFormat="1" x14ac:dyDescent="0.2">
      <c r="A239" s="208"/>
      <c r="B239" s="190" t="s">
        <v>418</v>
      </c>
      <c r="C239" s="211" t="s">
        <v>419</v>
      </c>
      <c r="D239" s="212">
        <v>25</v>
      </c>
      <c r="E239" s="213" t="s">
        <v>165</v>
      </c>
      <c r="F239" s="328"/>
      <c r="G239" s="327"/>
      <c r="H239" s="214">
        <f>SUM(F239:G239)*D239</f>
        <v>0</v>
      </c>
      <c r="I239" s="23">
        <f t="shared" si="146"/>
        <v>0</v>
      </c>
      <c r="J239" s="23">
        <f t="shared" si="146"/>
        <v>0</v>
      </c>
      <c r="K239" s="214">
        <f t="shared" si="147"/>
        <v>0</v>
      </c>
    </row>
    <row r="240" spans="1:11" s="152" customFormat="1" ht="25.5" x14ac:dyDescent="0.2">
      <c r="A240" s="208"/>
      <c r="B240" s="190" t="s">
        <v>420</v>
      </c>
      <c r="C240" s="207" t="s">
        <v>421</v>
      </c>
      <c r="D240" s="280">
        <v>600</v>
      </c>
      <c r="E240" s="281" t="s">
        <v>26</v>
      </c>
      <c r="F240" s="328"/>
      <c r="G240" s="327"/>
      <c r="H240" s="214">
        <f>SUM(F240:G240)*D240</f>
        <v>0</v>
      </c>
      <c r="I240" s="23">
        <f t="shared" si="146"/>
        <v>0</v>
      </c>
      <c r="J240" s="23">
        <f t="shared" si="146"/>
        <v>0</v>
      </c>
      <c r="K240" s="214">
        <f t="shared" si="147"/>
        <v>0</v>
      </c>
    </row>
    <row r="241" spans="1:11" s="152" customFormat="1" x14ac:dyDescent="0.2">
      <c r="A241" s="208"/>
      <c r="B241" s="190" t="s">
        <v>422</v>
      </c>
      <c r="C241" s="194" t="s">
        <v>257</v>
      </c>
      <c r="D241" s="192">
        <v>18</v>
      </c>
      <c r="E241" s="193" t="s">
        <v>26</v>
      </c>
      <c r="F241" s="328"/>
      <c r="G241" s="327"/>
      <c r="H241" s="46">
        <f t="shared" ref="H241:H251" si="148">SUM(F241,G241)*D241</f>
        <v>0</v>
      </c>
      <c r="I241" s="23">
        <f t="shared" si="146"/>
        <v>0</v>
      </c>
      <c r="J241" s="23">
        <f t="shared" si="146"/>
        <v>0</v>
      </c>
      <c r="K241" s="46">
        <f t="shared" ref="K241:K251" si="149">SUM(I241:J241)*D241</f>
        <v>0</v>
      </c>
    </row>
    <row r="242" spans="1:11" s="152" customFormat="1" x14ac:dyDescent="0.2">
      <c r="A242" s="208"/>
      <c r="B242" s="190" t="s">
        <v>423</v>
      </c>
      <c r="C242" s="194" t="s">
        <v>259</v>
      </c>
      <c r="D242" s="192">
        <v>18</v>
      </c>
      <c r="E242" s="193" t="s">
        <v>26</v>
      </c>
      <c r="F242" s="328"/>
      <c r="G242" s="327"/>
      <c r="H242" s="46">
        <f t="shared" si="148"/>
        <v>0</v>
      </c>
      <c r="I242" s="23">
        <f t="shared" si="146"/>
        <v>0</v>
      </c>
      <c r="J242" s="23">
        <f t="shared" si="146"/>
        <v>0</v>
      </c>
      <c r="K242" s="46">
        <f t="shared" si="149"/>
        <v>0</v>
      </c>
    </row>
    <row r="243" spans="1:11" s="152" customFormat="1" ht="13.5" customHeight="1" x14ac:dyDescent="0.2">
      <c r="A243" s="208"/>
      <c r="B243" s="190" t="s">
        <v>424</v>
      </c>
      <c r="C243" s="194" t="s">
        <v>425</v>
      </c>
      <c r="D243" s="192">
        <v>9</v>
      </c>
      <c r="E243" s="193" t="s">
        <v>165</v>
      </c>
      <c r="F243" s="328"/>
      <c r="G243" s="327"/>
      <c r="H243" s="46">
        <f t="shared" si="148"/>
        <v>0</v>
      </c>
      <c r="I243" s="23">
        <f t="shared" si="146"/>
        <v>0</v>
      </c>
      <c r="J243" s="23">
        <f t="shared" si="146"/>
        <v>0</v>
      </c>
      <c r="K243" s="46">
        <f t="shared" si="149"/>
        <v>0</v>
      </c>
    </row>
    <row r="244" spans="1:11" s="152" customFormat="1" x14ac:dyDescent="0.2">
      <c r="A244" s="208"/>
      <c r="B244" s="190" t="s">
        <v>426</v>
      </c>
      <c r="C244" s="194" t="s">
        <v>427</v>
      </c>
      <c r="D244" s="192">
        <v>2</v>
      </c>
      <c r="E244" s="193" t="s">
        <v>165</v>
      </c>
      <c r="F244" s="328"/>
      <c r="G244" s="327"/>
      <c r="H244" s="46">
        <f t="shared" si="148"/>
        <v>0</v>
      </c>
      <c r="I244" s="23">
        <f t="shared" si="146"/>
        <v>0</v>
      </c>
      <c r="J244" s="23">
        <f t="shared" si="146"/>
        <v>0</v>
      </c>
      <c r="K244" s="46">
        <f t="shared" si="149"/>
        <v>0</v>
      </c>
    </row>
    <row r="245" spans="1:11" s="152" customFormat="1" x14ac:dyDescent="0.2">
      <c r="A245" s="208"/>
      <c r="B245" s="190" t="s">
        <v>428</v>
      </c>
      <c r="C245" s="194" t="s">
        <v>265</v>
      </c>
      <c r="D245" s="192">
        <v>1</v>
      </c>
      <c r="E245" s="193" t="s">
        <v>165</v>
      </c>
      <c r="F245" s="320"/>
      <c r="G245" s="320"/>
      <c r="H245" s="46">
        <f t="shared" si="148"/>
        <v>0</v>
      </c>
      <c r="I245" s="23">
        <f t="shared" si="146"/>
        <v>0</v>
      </c>
      <c r="J245" s="23">
        <f t="shared" si="146"/>
        <v>0</v>
      </c>
      <c r="K245" s="46">
        <f t="shared" si="149"/>
        <v>0</v>
      </c>
    </row>
    <row r="246" spans="1:11" s="152" customFormat="1" x14ac:dyDescent="0.2">
      <c r="A246" s="208"/>
      <c r="B246" s="190" t="s">
        <v>429</v>
      </c>
      <c r="C246" s="194" t="s">
        <v>267</v>
      </c>
      <c r="D246" s="192">
        <v>10</v>
      </c>
      <c r="E246" s="193" t="s">
        <v>165</v>
      </c>
      <c r="F246" s="320"/>
      <c r="G246" s="320"/>
      <c r="H246" s="46">
        <f t="shared" si="148"/>
        <v>0</v>
      </c>
      <c r="I246" s="23">
        <f t="shared" si="146"/>
        <v>0</v>
      </c>
      <c r="J246" s="23">
        <f t="shared" si="146"/>
        <v>0</v>
      </c>
      <c r="K246" s="46">
        <f t="shared" si="149"/>
        <v>0</v>
      </c>
    </row>
    <row r="247" spans="1:11" s="152" customFormat="1" x14ac:dyDescent="0.2">
      <c r="A247" s="208"/>
      <c r="B247" s="190" t="s">
        <v>430</v>
      </c>
      <c r="C247" s="194" t="s">
        <v>269</v>
      </c>
      <c r="D247" s="192">
        <v>6</v>
      </c>
      <c r="E247" s="193" t="s">
        <v>165</v>
      </c>
      <c r="F247" s="328"/>
      <c r="G247" s="327"/>
      <c r="H247" s="46">
        <f t="shared" si="148"/>
        <v>0</v>
      </c>
      <c r="I247" s="23">
        <f t="shared" si="146"/>
        <v>0</v>
      </c>
      <c r="J247" s="23">
        <f t="shared" si="146"/>
        <v>0</v>
      </c>
      <c r="K247" s="46">
        <f t="shared" si="149"/>
        <v>0</v>
      </c>
    </row>
    <row r="248" spans="1:11" s="152" customFormat="1" x14ac:dyDescent="0.2">
      <c r="A248" s="208"/>
      <c r="B248" s="190" t="s">
        <v>431</v>
      </c>
      <c r="C248" s="194" t="s">
        <v>271</v>
      </c>
      <c r="D248" s="192">
        <v>1</v>
      </c>
      <c r="E248" s="193" t="s">
        <v>165</v>
      </c>
      <c r="F248" s="328"/>
      <c r="G248" s="327"/>
      <c r="H248" s="46">
        <f t="shared" si="148"/>
        <v>0</v>
      </c>
      <c r="I248" s="23">
        <f t="shared" si="146"/>
        <v>0</v>
      </c>
      <c r="J248" s="23">
        <f t="shared" si="146"/>
        <v>0</v>
      </c>
      <c r="K248" s="46">
        <f t="shared" si="149"/>
        <v>0</v>
      </c>
    </row>
    <row r="249" spans="1:11" s="152" customFormat="1" x14ac:dyDescent="0.2">
      <c r="A249" s="208"/>
      <c r="B249" s="190" t="s">
        <v>432</v>
      </c>
      <c r="C249" s="194" t="s">
        <v>273</v>
      </c>
      <c r="D249" s="192">
        <v>35</v>
      </c>
      <c r="E249" s="193" t="s">
        <v>165</v>
      </c>
      <c r="F249" s="328"/>
      <c r="G249" s="327"/>
      <c r="H249" s="46">
        <f t="shared" si="148"/>
        <v>0</v>
      </c>
      <c r="I249" s="23">
        <f t="shared" si="146"/>
        <v>0</v>
      </c>
      <c r="J249" s="23">
        <f t="shared" si="146"/>
        <v>0</v>
      </c>
      <c r="K249" s="46">
        <f t="shared" si="149"/>
        <v>0</v>
      </c>
    </row>
    <row r="250" spans="1:11" s="152" customFormat="1" x14ac:dyDescent="0.2">
      <c r="A250" s="208"/>
      <c r="B250" s="190" t="s">
        <v>433</v>
      </c>
      <c r="C250" s="194" t="s">
        <v>277</v>
      </c>
      <c r="D250" s="192">
        <v>100</v>
      </c>
      <c r="E250" s="193" t="s">
        <v>278</v>
      </c>
      <c r="F250" s="328"/>
      <c r="G250" s="327"/>
      <c r="H250" s="46">
        <f t="shared" si="148"/>
        <v>0</v>
      </c>
      <c r="I250" s="23">
        <f t="shared" si="146"/>
        <v>0</v>
      </c>
      <c r="J250" s="23">
        <f t="shared" si="146"/>
        <v>0</v>
      </c>
      <c r="K250" s="46">
        <f t="shared" si="149"/>
        <v>0</v>
      </c>
    </row>
    <row r="251" spans="1:11" s="152" customFormat="1" x14ac:dyDescent="0.2">
      <c r="A251" s="208"/>
      <c r="B251" s="190" t="s">
        <v>434</v>
      </c>
      <c r="C251" s="194" t="s">
        <v>280</v>
      </c>
      <c r="D251" s="192">
        <v>9</v>
      </c>
      <c r="E251" s="193" t="s">
        <v>26</v>
      </c>
      <c r="F251" s="328"/>
      <c r="G251" s="327"/>
      <c r="H251" s="46">
        <f t="shared" si="148"/>
        <v>0</v>
      </c>
      <c r="I251" s="23">
        <f t="shared" si="146"/>
        <v>0</v>
      </c>
      <c r="J251" s="23">
        <f t="shared" si="146"/>
        <v>0</v>
      </c>
      <c r="K251" s="46">
        <f t="shared" si="149"/>
        <v>0</v>
      </c>
    </row>
    <row r="252" spans="1:11" s="152" customFormat="1" x14ac:dyDescent="0.2">
      <c r="A252" s="208"/>
      <c r="B252" s="190" t="s">
        <v>435</v>
      </c>
      <c r="C252" s="277" t="s">
        <v>436</v>
      </c>
      <c r="D252" s="278"/>
      <c r="E252" s="279"/>
      <c r="F252" s="108"/>
      <c r="G252" s="108"/>
      <c r="H252" s="214"/>
      <c r="I252" s="108"/>
      <c r="J252" s="108"/>
      <c r="K252" s="214"/>
    </row>
    <row r="253" spans="1:11" s="152" customFormat="1" ht="25.5" x14ac:dyDescent="0.2">
      <c r="A253" s="208"/>
      <c r="B253" s="190" t="s">
        <v>437</v>
      </c>
      <c r="C253" s="207" t="s">
        <v>438</v>
      </c>
      <c r="D253" s="278">
        <v>1</v>
      </c>
      <c r="E253" s="279" t="s">
        <v>165</v>
      </c>
      <c r="F253" s="328"/>
      <c r="G253" s="327"/>
      <c r="H253" s="214">
        <f t="shared" ref="H253:H264" si="150">SUM(F253:G253)*D253</f>
        <v>0</v>
      </c>
      <c r="I253" s="23">
        <f t="shared" ref="I253:J262" si="151">TRUNC(F253*(1+$K$3),2)</f>
        <v>0</v>
      </c>
      <c r="J253" s="23">
        <f t="shared" si="151"/>
        <v>0</v>
      </c>
      <c r="K253" s="214">
        <f t="shared" ref="K253:K264" si="152">SUM(I253:J253)*D253</f>
        <v>0</v>
      </c>
    </row>
    <row r="254" spans="1:11" s="152" customFormat="1" x14ac:dyDescent="0.2">
      <c r="A254" s="282"/>
      <c r="B254" s="190" t="s">
        <v>439</v>
      </c>
      <c r="C254" s="211" t="s">
        <v>209</v>
      </c>
      <c r="D254" s="212">
        <v>3</v>
      </c>
      <c r="E254" s="213" t="s">
        <v>26</v>
      </c>
      <c r="F254" s="328"/>
      <c r="G254" s="327"/>
      <c r="H254" s="214">
        <f t="shared" si="150"/>
        <v>0</v>
      </c>
      <c r="I254" s="23">
        <f t="shared" si="151"/>
        <v>0</v>
      </c>
      <c r="J254" s="23">
        <f t="shared" si="151"/>
        <v>0</v>
      </c>
      <c r="K254" s="214">
        <f t="shared" si="152"/>
        <v>0</v>
      </c>
    </row>
    <row r="255" spans="1:11" s="152" customFormat="1" ht="25.5" x14ac:dyDescent="0.2">
      <c r="A255" s="195"/>
      <c r="B255" s="190" t="s">
        <v>440</v>
      </c>
      <c r="C255" s="207" t="s">
        <v>441</v>
      </c>
      <c r="D255" s="212">
        <v>1</v>
      </c>
      <c r="E255" s="213" t="s">
        <v>165</v>
      </c>
      <c r="F255" s="328"/>
      <c r="G255" s="327"/>
      <c r="H255" s="214">
        <f t="shared" si="150"/>
        <v>0</v>
      </c>
      <c r="I255" s="23">
        <f t="shared" si="151"/>
        <v>0</v>
      </c>
      <c r="J255" s="23">
        <f t="shared" si="151"/>
        <v>0</v>
      </c>
      <c r="K255" s="214">
        <f t="shared" si="152"/>
        <v>0</v>
      </c>
    </row>
    <row r="256" spans="1:11" s="152" customFormat="1" x14ac:dyDescent="0.2">
      <c r="A256" s="208"/>
      <c r="B256" s="190" t="s">
        <v>442</v>
      </c>
      <c r="C256" s="211" t="s">
        <v>417</v>
      </c>
      <c r="D256" s="278">
        <v>36</v>
      </c>
      <c r="E256" s="254" t="s">
        <v>26</v>
      </c>
      <c r="F256" s="326"/>
      <c r="G256" s="326"/>
      <c r="H256" s="214">
        <f t="shared" si="150"/>
        <v>0</v>
      </c>
      <c r="I256" s="23">
        <f t="shared" si="151"/>
        <v>0</v>
      </c>
      <c r="J256" s="23">
        <f t="shared" si="151"/>
        <v>0</v>
      </c>
      <c r="K256" s="214">
        <f t="shared" si="152"/>
        <v>0</v>
      </c>
    </row>
    <row r="257" spans="1:11" s="152" customFormat="1" x14ac:dyDescent="0.2">
      <c r="A257" s="208"/>
      <c r="B257" s="190" t="s">
        <v>443</v>
      </c>
      <c r="C257" s="211" t="s">
        <v>419</v>
      </c>
      <c r="D257" s="212">
        <v>20</v>
      </c>
      <c r="E257" s="213" t="s">
        <v>165</v>
      </c>
      <c r="F257" s="328"/>
      <c r="G257" s="327"/>
      <c r="H257" s="214">
        <f t="shared" si="150"/>
        <v>0</v>
      </c>
      <c r="I257" s="23">
        <f t="shared" si="151"/>
        <v>0</v>
      </c>
      <c r="J257" s="23">
        <f t="shared" si="151"/>
        <v>0</v>
      </c>
      <c r="K257" s="214">
        <f t="shared" si="152"/>
        <v>0</v>
      </c>
    </row>
    <row r="258" spans="1:11" s="152" customFormat="1" x14ac:dyDescent="0.2">
      <c r="A258" s="208"/>
      <c r="B258" s="190" t="s">
        <v>444</v>
      </c>
      <c r="C258" s="111" t="s">
        <v>445</v>
      </c>
      <c r="D258" s="253">
        <v>1</v>
      </c>
      <c r="E258" s="213" t="s">
        <v>165</v>
      </c>
      <c r="F258" s="328"/>
      <c r="G258" s="328"/>
      <c r="H258" s="214">
        <f t="shared" si="150"/>
        <v>0</v>
      </c>
      <c r="I258" s="23">
        <f t="shared" si="151"/>
        <v>0</v>
      </c>
      <c r="J258" s="23">
        <f t="shared" si="151"/>
        <v>0</v>
      </c>
      <c r="K258" s="214">
        <f t="shared" si="152"/>
        <v>0</v>
      </c>
    </row>
    <row r="259" spans="1:11" s="152" customFormat="1" x14ac:dyDescent="0.2">
      <c r="A259" s="208"/>
      <c r="B259" s="190" t="s">
        <v>446</v>
      </c>
      <c r="C259" s="112" t="s">
        <v>447</v>
      </c>
      <c r="D259" s="212">
        <v>450</v>
      </c>
      <c r="E259" s="254" t="s">
        <v>26</v>
      </c>
      <c r="F259" s="328"/>
      <c r="G259" s="327"/>
      <c r="H259" s="214">
        <f t="shared" si="150"/>
        <v>0</v>
      </c>
      <c r="I259" s="23">
        <f t="shared" si="151"/>
        <v>0</v>
      </c>
      <c r="J259" s="23">
        <f t="shared" si="151"/>
        <v>0</v>
      </c>
      <c r="K259" s="214">
        <f t="shared" si="152"/>
        <v>0</v>
      </c>
    </row>
    <row r="260" spans="1:11" s="152" customFormat="1" x14ac:dyDescent="0.2">
      <c r="A260" s="208"/>
      <c r="B260" s="190" t="s">
        <v>448</v>
      </c>
      <c r="C260" s="112" t="s">
        <v>449</v>
      </c>
      <c r="D260" s="253">
        <v>16</v>
      </c>
      <c r="E260" s="254" t="s">
        <v>165</v>
      </c>
      <c r="F260" s="328"/>
      <c r="G260" s="327"/>
      <c r="H260" s="214">
        <f t="shared" si="150"/>
        <v>0</v>
      </c>
      <c r="I260" s="23">
        <f t="shared" si="151"/>
        <v>0</v>
      </c>
      <c r="J260" s="23">
        <f t="shared" si="151"/>
        <v>0</v>
      </c>
      <c r="K260" s="214">
        <f t="shared" si="152"/>
        <v>0</v>
      </c>
    </row>
    <row r="261" spans="1:11" s="152" customFormat="1" x14ac:dyDescent="0.2">
      <c r="A261" s="208"/>
      <c r="B261" s="190" t="s">
        <v>450</v>
      </c>
      <c r="C261" s="112" t="s">
        <v>451</v>
      </c>
      <c r="D261" s="283">
        <v>1</v>
      </c>
      <c r="E261" s="254" t="s">
        <v>165</v>
      </c>
      <c r="F261" s="328"/>
      <c r="G261" s="327"/>
      <c r="H261" s="214">
        <f t="shared" si="150"/>
        <v>0</v>
      </c>
      <c r="I261" s="23">
        <f t="shared" si="151"/>
        <v>0</v>
      </c>
      <c r="J261" s="23">
        <f t="shared" si="151"/>
        <v>0</v>
      </c>
      <c r="K261" s="214">
        <f t="shared" si="152"/>
        <v>0</v>
      </c>
    </row>
    <row r="262" spans="1:11" s="152" customFormat="1" x14ac:dyDescent="0.2">
      <c r="A262" s="208"/>
      <c r="B262" s="190" t="s">
        <v>452</v>
      </c>
      <c r="C262" s="211" t="s">
        <v>453</v>
      </c>
      <c r="D262" s="253">
        <v>16</v>
      </c>
      <c r="E262" s="254" t="s">
        <v>165</v>
      </c>
      <c r="F262" s="328"/>
      <c r="G262" s="108" t="s">
        <v>13</v>
      </c>
      <c r="H262" s="214">
        <f t="shared" si="150"/>
        <v>0</v>
      </c>
      <c r="I262" s="23">
        <f t="shared" si="151"/>
        <v>0</v>
      </c>
      <c r="J262" s="108" t="s">
        <v>13</v>
      </c>
      <c r="K262" s="214">
        <f t="shared" si="152"/>
        <v>0</v>
      </c>
    </row>
    <row r="263" spans="1:11" s="152" customFormat="1" x14ac:dyDescent="0.2">
      <c r="A263" s="208"/>
      <c r="B263" s="190" t="s">
        <v>454</v>
      </c>
      <c r="C263" s="24" t="s">
        <v>455</v>
      </c>
      <c r="D263" s="283">
        <v>1</v>
      </c>
      <c r="E263" s="254" t="s">
        <v>165</v>
      </c>
      <c r="F263" s="328"/>
      <c r="G263" s="327"/>
      <c r="H263" s="214">
        <f t="shared" si="150"/>
        <v>0</v>
      </c>
      <c r="I263" s="23">
        <f t="shared" ref="I263:J264" si="153">TRUNC(F263*(1+$K$3),2)</f>
        <v>0</v>
      </c>
      <c r="J263" s="23">
        <f t="shared" si="153"/>
        <v>0</v>
      </c>
      <c r="K263" s="214">
        <f t="shared" si="152"/>
        <v>0</v>
      </c>
    </row>
    <row r="264" spans="1:11" s="152" customFormat="1" x14ac:dyDescent="0.2">
      <c r="A264" s="208"/>
      <c r="B264" s="190" t="s">
        <v>456</v>
      </c>
      <c r="C264" s="113" t="s">
        <v>457</v>
      </c>
      <c r="D264" s="283">
        <v>1</v>
      </c>
      <c r="E264" s="254" t="s">
        <v>165</v>
      </c>
      <c r="F264" s="328"/>
      <c r="G264" s="327"/>
      <c r="H264" s="214">
        <f t="shared" si="150"/>
        <v>0</v>
      </c>
      <c r="I264" s="23">
        <f t="shared" si="153"/>
        <v>0</v>
      </c>
      <c r="J264" s="23">
        <f t="shared" si="153"/>
        <v>0</v>
      </c>
      <c r="K264" s="214">
        <f t="shared" si="152"/>
        <v>0</v>
      </c>
    </row>
    <row r="265" spans="1:11" s="152" customFormat="1" x14ac:dyDescent="0.2">
      <c r="A265" s="208"/>
      <c r="B265" s="201">
        <v>10</v>
      </c>
      <c r="C265" s="114" t="s">
        <v>458</v>
      </c>
      <c r="D265" s="278"/>
      <c r="E265" s="279"/>
      <c r="F265" s="108"/>
      <c r="G265" s="108"/>
      <c r="H265" s="214"/>
      <c r="I265" s="108"/>
      <c r="J265" s="108"/>
      <c r="K265" s="214"/>
    </row>
    <row r="266" spans="1:11" s="152" customFormat="1" ht="25.5" x14ac:dyDescent="0.2">
      <c r="A266" s="208"/>
      <c r="B266" s="190" t="s">
        <v>150</v>
      </c>
      <c r="C266" s="24" t="s">
        <v>459</v>
      </c>
      <c r="D266" s="278">
        <v>150</v>
      </c>
      <c r="E266" s="213" t="s">
        <v>26</v>
      </c>
      <c r="F266" s="326"/>
      <c r="G266" s="326"/>
      <c r="H266" s="214">
        <f t="shared" ref="H266:H271" si="154">SUM(F266:G266)*D266</f>
        <v>0</v>
      </c>
      <c r="I266" s="23">
        <f t="shared" ref="I266:J271" si="155">TRUNC(F266*(1+$K$3),2)</f>
        <v>0</v>
      </c>
      <c r="J266" s="23">
        <f t="shared" si="155"/>
        <v>0</v>
      </c>
      <c r="K266" s="214">
        <f t="shared" ref="K266:K271" si="156">SUM(I266:J266)*D266</f>
        <v>0</v>
      </c>
    </row>
    <row r="267" spans="1:11" s="152" customFormat="1" x14ac:dyDescent="0.2">
      <c r="A267" s="282"/>
      <c r="B267" s="190" t="s">
        <v>151</v>
      </c>
      <c r="C267" s="24" t="s">
        <v>460</v>
      </c>
      <c r="D267" s="212">
        <v>4</v>
      </c>
      <c r="E267" s="213" t="s">
        <v>165</v>
      </c>
      <c r="F267" s="328"/>
      <c r="G267" s="327"/>
      <c r="H267" s="214">
        <f t="shared" si="154"/>
        <v>0</v>
      </c>
      <c r="I267" s="23">
        <f t="shared" si="155"/>
        <v>0</v>
      </c>
      <c r="J267" s="23">
        <f t="shared" si="155"/>
        <v>0</v>
      </c>
      <c r="K267" s="214">
        <f t="shared" si="156"/>
        <v>0</v>
      </c>
    </row>
    <row r="268" spans="1:11" s="152" customFormat="1" ht="25.5" x14ac:dyDescent="0.2">
      <c r="A268" s="208"/>
      <c r="B268" s="190" t="s">
        <v>154</v>
      </c>
      <c r="C268" s="115" t="s">
        <v>461</v>
      </c>
      <c r="D268" s="278">
        <v>20</v>
      </c>
      <c r="E268" s="213" t="s">
        <v>26</v>
      </c>
      <c r="F268" s="326"/>
      <c r="G268" s="326"/>
      <c r="H268" s="214">
        <f t="shared" si="154"/>
        <v>0</v>
      </c>
      <c r="I268" s="23">
        <f t="shared" si="155"/>
        <v>0</v>
      </c>
      <c r="J268" s="23">
        <f t="shared" si="155"/>
        <v>0</v>
      </c>
      <c r="K268" s="214">
        <f t="shared" si="156"/>
        <v>0</v>
      </c>
    </row>
    <row r="269" spans="1:11" s="152" customFormat="1" ht="38.25" x14ac:dyDescent="0.2">
      <c r="A269" s="208"/>
      <c r="B269" s="190" t="s">
        <v>158</v>
      </c>
      <c r="C269" s="24" t="s">
        <v>462</v>
      </c>
      <c r="D269" s="212">
        <v>6</v>
      </c>
      <c r="E269" s="213" t="s">
        <v>165</v>
      </c>
      <c r="F269" s="328"/>
      <c r="G269" s="327"/>
      <c r="H269" s="214">
        <f t="shared" si="154"/>
        <v>0</v>
      </c>
      <c r="I269" s="23">
        <f t="shared" si="155"/>
        <v>0</v>
      </c>
      <c r="J269" s="23">
        <f t="shared" si="155"/>
        <v>0</v>
      </c>
      <c r="K269" s="214">
        <f t="shared" si="156"/>
        <v>0</v>
      </c>
    </row>
    <row r="270" spans="1:11" s="152" customFormat="1" ht="25.5" x14ac:dyDescent="0.2">
      <c r="A270" s="208"/>
      <c r="B270" s="190" t="s">
        <v>463</v>
      </c>
      <c r="C270" s="24" t="s">
        <v>464</v>
      </c>
      <c r="D270" s="212">
        <v>1</v>
      </c>
      <c r="E270" s="213" t="s">
        <v>165</v>
      </c>
      <c r="F270" s="316"/>
      <c r="G270" s="320"/>
      <c r="H270" s="214">
        <f t="shared" si="154"/>
        <v>0</v>
      </c>
      <c r="I270" s="23">
        <f t="shared" si="155"/>
        <v>0</v>
      </c>
      <c r="J270" s="23">
        <f t="shared" si="155"/>
        <v>0</v>
      </c>
      <c r="K270" s="214">
        <f t="shared" si="156"/>
        <v>0</v>
      </c>
    </row>
    <row r="271" spans="1:11" s="152" customFormat="1" ht="25.5" x14ac:dyDescent="0.2">
      <c r="A271" s="208"/>
      <c r="B271" s="190" t="s">
        <v>465</v>
      </c>
      <c r="C271" s="24" t="s">
        <v>466</v>
      </c>
      <c r="D271" s="212">
        <v>1</v>
      </c>
      <c r="E271" s="213" t="s">
        <v>165</v>
      </c>
      <c r="F271" s="326"/>
      <c r="G271" s="326"/>
      <c r="H271" s="214">
        <f t="shared" si="154"/>
        <v>0</v>
      </c>
      <c r="I271" s="23">
        <f t="shared" si="155"/>
        <v>0</v>
      </c>
      <c r="J271" s="23">
        <f t="shared" si="155"/>
        <v>0</v>
      </c>
      <c r="K271" s="214">
        <f t="shared" si="156"/>
        <v>0</v>
      </c>
    </row>
    <row r="272" spans="1:11" s="152" customFormat="1" x14ac:dyDescent="0.2">
      <c r="A272" s="276"/>
      <c r="B272" s="201">
        <v>11</v>
      </c>
      <c r="C272" s="277" t="s">
        <v>467</v>
      </c>
      <c r="D272" s="253"/>
      <c r="E272" s="262"/>
      <c r="F272" s="108"/>
      <c r="G272" s="108"/>
      <c r="H272" s="214"/>
      <c r="I272" s="108"/>
      <c r="J272" s="108"/>
      <c r="K272" s="214"/>
    </row>
    <row r="273" spans="1:165" s="287" customFormat="1" ht="25.5" x14ac:dyDescent="0.2">
      <c r="A273" s="116"/>
      <c r="B273" s="190" t="s">
        <v>156</v>
      </c>
      <c r="C273" s="207" t="s">
        <v>468</v>
      </c>
      <c r="D273" s="284">
        <v>1</v>
      </c>
      <c r="E273" s="285" t="s">
        <v>278</v>
      </c>
      <c r="F273" s="108" t="s">
        <v>13</v>
      </c>
      <c r="G273" s="327"/>
      <c r="H273" s="286">
        <f t="shared" ref="H273" si="157">SUM(F273:G273)*D273</f>
        <v>0</v>
      </c>
      <c r="I273" s="108" t="s">
        <v>13</v>
      </c>
      <c r="J273" s="22">
        <f t="shared" ref="J273:J288" si="158">TRUNC(G273*(1+$K$3),2)</f>
        <v>0</v>
      </c>
      <c r="K273" s="214">
        <f t="shared" ref="K273:K282" si="159">SUM(I273:J273)*D273</f>
        <v>0</v>
      </c>
    </row>
    <row r="274" spans="1:165" s="182" customFormat="1" ht="25.5" x14ac:dyDescent="0.2">
      <c r="A274" s="208"/>
      <c r="B274" s="190" t="s">
        <v>157</v>
      </c>
      <c r="C274" s="288" t="s">
        <v>469</v>
      </c>
      <c r="D274" s="289">
        <v>2</v>
      </c>
      <c r="E274" s="290" t="s">
        <v>165</v>
      </c>
      <c r="F274" s="328"/>
      <c r="G274" s="327"/>
      <c r="H274" s="214">
        <f t="shared" ref="H274:H282" si="160">SUM(F274:G274)*D274</f>
        <v>0</v>
      </c>
      <c r="I274" s="23">
        <f t="shared" ref="I274" si="161">TRUNC(F274*(1+$K$3),2)</f>
        <v>0</v>
      </c>
      <c r="J274" s="22">
        <f t="shared" si="158"/>
        <v>0</v>
      </c>
      <c r="K274" s="214">
        <f t="shared" si="159"/>
        <v>0</v>
      </c>
    </row>
    <row r="275" spans="1:165" s="182" customFormat="1" ht="25.5" x14ac:dyDescent="0.2">
      <c r="A275" s="208"/>
      <c r="B275" s="190" t="s">
        <v>470</v>
      </c>
      <c r="C275" s="288" t="s">
        <v>471</v>
      </c>
      <c r="D275" s="289">
        <v>60</v>
      </c>
      <c r="E275" s="290" t="s">
        <v>26</v>
      </c>
      <c r="F275" s="108" t="s">
        <v>13</v>
      </c>
      <c r="G275" s="327"/>
      <c r="H275" s="214">
        <f t="shared" si="160"/>
        <v>0</v>
      </c>
      <c r="I275" s="108" t="s">
        <v>13</v>
      </c>
      <c r="J275" s="22">
        <f t="shared" si="158"/>
        <v>0</v>
      </c>
      <c r="K275" s="214">
        <f t="shared" si="159"/>
        <v>0</v>
      </c>
    </row>
    <row r="276" spans="1:165" s="182" customFormat="1" x14ac:dyDescent="0.2">
      <c r="A276" s="208"/>
      <c r="B276" s="190" t="s">
        <v>472</v>
      </c>
      <c r="C276" s="288" t="s">
        <v>473</v>
      </c>
      <c r="D276" s="289">
        <v>2</v>
      </c>
      <c r="E276" s="290" t="s">
        <v>165</v>
      </c>
      <c r="F276" s="108" t="s">
        <v>13</v>
      </c>
      <c r="G276" s="327"/>
      <c r="H276" s="214">
        <f t="shared" si="160"/>
        <v>0</v>
      </c>
      <c r="I276" s="108" t="s">
        <v>13</v>
      </c>
      <c r="J276" s="22">
        <f t="shared" si="158"/>
        <v>0</v>
      </c>
      <c r="K276" s="214">
        <f t="shared" si="159"/>
        <v>0</v>
      </c>
    </row>
    <row r="277" spans="1:165" s="182" customFormat="1" ht="25.5" x14ac:dyDescent="0.2">
      <c r="A277" s="208"/>
      <c r="B277" s="190" t="s">
        <v>474</v>
      </c>
      <c r="C277" s="288" t="s">
        <v>475</v>
      </c>
      <c r="D277" s="289">
        <v>2</v>
      </c>
      <c r="E277" s="290" t="s">
        <v>165</v>
      </c>
      <c r="F277" s="108" t="s">
        <v>13</v>
      </c>
      <c r="G277" s="327"/>
      <c r="H277" s="214">
        <f t="shared" si="160"/>
        <v>0</v>
      </c>
      <c r="I277" s="108" t="s">
        <v>13</v>
      </c>
      <c r="J277" s="22">
        <f t="shared" si="158"/>
        <v>0</v>
      </c>
      <c r="K277" s="214">
        <f t="shared" si="159"/>
        <v>0</v>
      </c>
    </row>
    <row r="278" spans="1:165" s="182" customFormat="1" ht="25.5" x14ac:dyDescent="0.2">
      <c r="A278" s="208"/>
      <c r="B278" s="190" t="s">
        <v>476</v>
      </c>
      <c r="C278" s="288" t="s">
        <v>477</v>
      </c>
      <c r="D278" s="289">
        <v>1</v>
      </c>
      <c r="E278" s="290" t="s">
        <v>165</v>
      </c>
      <c r="F278" s="108" t="s">
        <v>13</v>
      </c>
      <c r="G278" s="327"/>
      <c r="H278" s="214">
        <f t="shared" si="160"/>
        <v>0</v>
      </c>
      <c r="I278" s="108" t="s">
        <v>13</v>
      </c>
      <c r="J278" s="22">
        <f t="shared" si="158"/>
        <v>0</v>
      </c>
      <c r="K278" s="214">
        <f t="shared" si="159"/>
        <v>0</v>
      </c>
    </row>
    <row r="279" spans="1:165" s="182" customFormat="1" ht="25.5" x14ac:dyDescent="0.2">
      <c r="A279" s="208"/>
      <c r="B279" s="190" t="s">
        <v>478</v>
      </c>
      <c r="C279" s="288" t="s">
        <v>479</v>
      </c>
      <c r="D279" s="289">
        <v>1</v>
      </c>
      <c r="E279" s="290" t="s">
        <v>165</v>
      </c>
      <c r="F279" s="108" t="s">
        <v>13</v>
      </c>
      <c r="G279" s="327"/>
      <c r="H279" s="214">
        <f t="shared" si="160"/>
        <v>0</v>
      </c>
      <c r="I279" s="108" t="s">
        <v>13</v>
      </c>
      <c r="J279" s="22">
        <f t="shared" si="158"/>
        <v>0</v>
      </c>
      <c r="K279" s="214">
        <f t="shared" si="159"/>
        <v>0</v>
      </c>
    </row>
    <row r="280" spans="1:165" s="182" customFormat="1" ht="38.25" x14ac:dyDescent="0.2">
      <c r="A280" s="208"/>
      <c r="B280" s="190" t="s">
        <v>480</v>
      </c>
      <c r="C280" s="211" t="s">
        <v>481</v>
      </c>
      <c r="D280" s="289">
        <v>2</v>
      </c>
      <c r="E280" s="290" t="s">
        <v>165</v>
      </c>
      <c r="F280" s="108" t="s">
        <v>13</v>
      </c>
      <c r="G280" s="327"/>
      <c r="H280" s="214">
        <f t="shared" si="160"/>
        <v>0</v>
      </c>
      <c r="I280" s="108" t="s">
        <v>13</v>
      </c>
      <c r="J280" s="22">
        <f t="shared" si="158"/>
        <v>0</v>
      </c>
      <c r="K280" s="214">
        <f t="shared" si="159"/>
        <v>0</v>
      </c>
    </row>
    <row r="281" spans="1:165" s="152" customFormat="1" ht="38.25" x14ac:dyDescent="0.2">
      <c r="A281" s="291"/>
      <c r="B281" s="190" t="s">
        <v>482</v>
      </c>
      <c r="C281" s="211" t="s">
        <v>483</v>
      </c>
      <c r="D281" s="251">
        <v>1</v>
      </c>
      <c r="E281" s="213" t="s">
        <v>165</v>
      </c>
      <c r="F281" s="108" t="s">
        <v>13</v>
      </c>
      <c r="G281" s="328"/>
      <c r="H281" s="214">
        <f t="shared" si="160"/>
        <v>0</v>
      </c>
      <c r="I281" s="108" t="s">
        <v>13</v>
      </c>
      <c r="J281" s="22">
        <f t="shared" si="158"/>
        <v>0</v>
      </c>
      <c r="K281" s="214">
        <f t="shared" si="159"/>
        <v>0</v>
      </c>
    </row>
    <row r="282" spans="1:165" s="182" customFormat="1" ht="51" x14ac:dyDescent="0.2">
      <c r="A282" s="208"/>
      <c r="B282" s="190" t="s">
        <v>484</v>
      </c>
      <c r="C282" s="288" t="s">
        <v>485</v>
      </c>
      <c r="D282" s="289">
        <v>7</v>
      </c>
      <c r="E282" s="290" t="s">
        <v>165</v>
      </c>
      <c r="F282" s="108" t="s">
        <v>13</v>
      </c>
      <c r="G282" s="327"/>
      <c r="H282" s="214">
        <f t="shared" si="160"/>
        <v>0</v>
      </c>
      <c r="I282" s="108" t="s">
        <v>13</v>
      </c>
      <c r="J282" s="22">
        <f t="shared" si="158"/>
        <v>0</v>
      </c>
      <c r="K282" s="214">
        <f t="shared" si="159"/>
        <v>0</v>
      </c>
    </row>
    <row r="283" spans="1:165" s="152" customFormat="1" ht="51" x14ac:dyDescent="0.2">
      <c r="A283" s="195"/>
      <c r="B283" s="190" t="s">
        <v>486</v>
      </c>
      <c r="C283" s="292" t="s">
        <v>487</v>
      </c>
      <c r="D283" s="212">
        <v>20</v>
      </c>
      <c r="E283" s="213" t="s">
        <v>165</v>
      </c>
      <c r="F283" s="108" t="s">
        <v>13</v>
      </c>
      <c r="G283" s="327"/>
      <c r="H283" s="214">
        <f t="shared" ref="H283:H285" si="162">SUM(F283:G283)*D283</f>
        <v>0</v>
      </c>
      <c r="I283" s="108" t="s">
        <v>13</v>
      </c>
      <c r="J283" s="22">
        <f t="shared" si="158"/>
        <v>0</v>
      </c>
      <c r="K283" s="214">
        <f t="shared" ref="K283:K285" si="163">SUM(I283:J283)*D283</f>
        <v>0</v>
      </c>
    </row>
    <row r="284" spans="1:165" s="118" customFormat="1" ht="76.5" x14ac:dyDescent="0.2">
      <c r="A284" s="293"/>
      <c r="B284" s="190" t="s">
        <v>488</v>
      </c>
      <c r="C284" s="294" t="s">
        <v>489</v>
      </c>
      <c r="D284" s="295">
        <v>7</v>
      </c>
      <c r="E284" s="21" t="s">
        <v>165</v>
      </c>
      <c r="F284" s="197" t="s">
        <v>13</v>
      </c>
      <c r="G284" s="326"/>
      <c r="H284" s="214">
        <f t="shared" si="162"/>
        <v>0</v>
      </c>
      <c r="I284" s="296" t="s">
        <v>13</v>
      </c>
      <c r="J284" s="22">
        <f t="shared" si="158"/>
        <v>0</v>
      </c>
      <c r="K284" s="214">
        <f t="shared" si="163"/>
        <v>0</v>
      </c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117"/>
      <c r="BY284" s="117"/>
      <c r="BZ284" s="117"/>
      <c r="CA284" s="117"/>
      <c r="CB284" s="117"/>
      <c r="CC284" s="117"/>
      <c r="CD284" s="117"/>
      <c r="CE284" s="117"/>
      <c r="CF284" s="117"/>
      <c r="CG284" s="117"/>
      <c r="CH284" s="117"/>
      <c r="CI284" s="117"/>
      <c r="CJ284" s="117"/>
      <c r="CK284" s="117"/>
      <c r="CL284" s="117"/>
      <c r="CM284" s="117"/>
      <c r="CN284" s="117"/>
      <c r="CO284" s="117"/>
      <c r="CP284" s="117"/>
      <c r="CQ284" s="117"/>
      <c r="CR284" s="117"/>
      <c r="CS284" s="117"/>
      <c r="CT284" s="117"/>
      <c r="CU284" s="117"/>
      <c r="CV284" s="117"/>
      <c r="CW284" s="117"/>
      <c r="CX284" s="117"/>
      <c r="CY284" s="117"/>
      <c r="CZ284" s="117"/>
      <c r="DA284" s="117"/>
      <c r="DB284" s="117"/>
      <c r="DC284" s="117"/>
      <c r="DD284" s="117"/>
      <c r="DE284" s="117"/>
      <c r="DF284" s="117"/>
      <c r="DG284" s="117"/>
      <c r="DH284" s="117"/>
      <c r="DI284" s="117"/>
      <c r="DJ284" s="117"/>
      <c r="DK284" s="117"/>
      <c r="DL284" s="117"/>
      <c r="DM284" s="117"/>
      <c r="DN284" s="117"/>
      <c r="DO284" s="117"/>
      <c r="DP284" s="117"/>
      <c r="DQ284" s="117"/>
      <c r="DR284" s="117"/>
      <c r="DS284" s="117"/>
      <c r="DT284" s="117"/>
      <c r="DU284" s="117"/>
      <c r="DV284" s="117"/>
      <c r="DW284" s="117"/>
      <c r="DX284" s="117"/>
      <c r="DY284" s="117"/>
      <c r="DZ284" s="117"/>
      <c r="EA284" s="117"/>
      <c r="EB284" s="117"/>
      <c r="EC284" s="117"/>
      <c r="ED284" s="117"/>
      <c r="EE284" s="117"/>
      <c r="EF284" s="117"/>
      <c r="EG284" s="117"/>
      <c r="EH284" s="117"/>
      <c r="EI284" s="117"/>
      <c r="EJ284" s="117"/>
      <c r="EK284" s="117"/>
      <c r="EL284" s="117"/>
      <c r="EM284" s="117"/>
      <c r="EN284" s="117"/>
      <c r="EO284" s="117"/>
      <c r="EP284" s="117"/>
      <c r="EQ284" s="117"/>
      <c r="ER284" s="117"/>
      <c r="ES284" s="117"/>
      <c r="ET284" s="117"/>
      <c r="EU284" s="117"/>
      <c r="EV284" s="117"/>
      <c r="EW284" s="117"/>
      <c r="EX284" s="117"/>
      <c r="EY284" s="117"/>
      <c r="EZ284" s="117"/>
      <c r="FA284" s="117"/>
      <c r="FB284" s="117"/>
      <c r="FC284" s="117"/>
      <c r="FD284" s="117"/>
      <c r="FE284" s="117"/>
      <c r="FF284" s="117"/>
      <c r="FG284" s="117"/>
      <c r="FH284" s="117"/>
      <c r="FI284" s="117"/>
    </row>
    <row r="285" spans="1:165" s="152" customFormat="1" ht="51" x14ac:dyDescent="0.2">
      <c r="A285" s="208"/>
      <c r="B285" s="190" t="s">
        <v>490</v>
      </c>
      <c r="C285" s="211" t="s">
        <v>491</v>
      </c>
      <c r="D285" s="259">
        <v>12</v>
      </c>
      <c r="E285" s="260" t="s">
        <v>165</v>
      </c>
      <c r="F285" s="197" t="s">
        <v>13</v>
      </c>
      <c r="G285" s="327"/>
      <c r="H285" s="214">
        <f t="shared" si="162"/>
        <v>0</v>
      </c>
      <c r="I285" s="296" t="s">
        <v>13</v>
      </c>
      <c r="J285" s="22">
        <f t="shared" si="158"/>
        <v>0</v>
      </c>
      <c r="K285" s="214">
        <f t="shared" si="163"/>
        <v>0</v>
      </c>
    </row>
    <row r="286" spans="1:165" s="182" customFormat="1" x14ac:dyDescent="0.2">
      <c r="A286" s="208"/>
      <c r="B286" s="190" t="s">
        <v>492</v>
      </c>
      <c r="C286" s="288" t="s">
        <v>493</v>
      </c>
      <c r="D286" s="289">
        <v>53</v>
      </c>
      <c r="E286" s="290" t="s">
        <v>165</v>
      </c>
      <c r="F286" s="328"/>
      <c r="G286" s="327"/>
      <c r="H286" s="214">
        <f>SUM(F286:G286)*D286</f>
        <v>0</v>
      </c>
      <c r="I286" s="23">
        <f t="shared" ref="I286:I288" si="164">TRUNC(F286*(1+$K$3),2)</f>
        <v>0</v>
      </c>
      <c r="J286" s="22">
        <f t="shared" si="158"/>
        <v>0</v>
      </c>
      <c r="K286" s="214">
        <f>SUM(I286:J286)*D286</f>
        <v>0</v>
      </c>
    </row>
    <row r="287" spans="1:165" s="182" customFormat="1" x14ac:dyDescent="0.2">
      <c r="A287" s="208"/>
      <c r="B287" s="190" t="s">
        <v>494</v>
      </c>
      <c r="C287" s="288" t="s">
        <v>495</v>
      </c>
      <c r="D287" s="289">
        <v>16</v>
      </c>
      <c r="E287" s="290" t="s">
        <v>165</v>
      </c>
      <c r="F287" s="328"/>
      <c r="G287" s="327"/>
      <c r="H287" s="214">
        <f>SUM(F287:G287)*D287</f>
        <v>0</v>
      </c>
      <c r="I287" s="23">
        <f t="shared" si="164"/>
        <v>0</v>
      </c>
      <c r="J287" s="22">
        <f t="shared" si="158"/>
        <v>0</v>
      </c>
      <c r="K287" s="214">
        <f>SUM(I287:J287)*D287</f>
        <v>0</v>
      </c>
    </row>
    <row r="288" spans="1:165" s="182" customFormat="1" x14ac:dyDescent="0.2">
      <c r="A288" s="222"/>
      <c r="B288" s="223" t="s">
        <v>496</v>
      </c>
      <c r="C288" s="297" t="s">
        <v>497</v>
      </c>
      <c r="D288" s="298">
        <v>2</v>
      </c>
      <c r="E288" s="299" t="s">
        <v>8</v>
      </c>
      <c r="F288" s="333"/>
      <c r="G288" s="334"/>
      <c r="H288" s="300">
        <f>SUM(F288:G288)*D288</f>
        <v>0</v>
      </c>
      <c r="I288" s="45">
        <f t="shared" si="164"/>
        <v>0</v>
      </c>
      <c r="J288" s="134">
        <f t="shared" si="158"/>
        <v>0</v>
      </c>
      <c r="K288" s="300">
        <f>SUM(I288:J288)*D288</f>
        <v>0</v>
      </c>
    </row>
    <row r="289" spans="1:13" ht="15" x14ac:dyDescent="0.25">
      <c r="A289" s="301"/>
      <c r="B289" s="302"/>
      <c r="C289" s="56" t="s">
        <v>498</v>
      </c>
      <c r="D289" s="303"/>
      <c r="E289" s="304"/>
      <c r="F289" s="305">
        <f>SUMPRODUCT(D182:D288,F182:F288)</f>
        <v>0</v>
      </c>
      <c r="G289" s="305">
        <f>SUMPRODUCT(D182:D288,G182:G288)</f>
        <v>0</v>
      </c>
      <c r="H289" s="306">
        <f>SUM(H182:H288)</f>
        <v>0</v>
      </c>
      <c r="I289" s="305">
        <f>SUMPRODUCT(D182:D288,I182:I288)</f>
        <v>0</v>
      </c>
      <c r="J289" s="305">
        <f>SUMPRODUCT(D182:D288,J182:J288)</f>
        <v>0</v>
      </c>
      <c r="K289" s="306">
        <f>SUM(K182:K288)</f>
        <v>0</v>
      </c>
      <c r="L289" s="119">
        <f>SUM(F289:G289)</f>
        <v>0</v>
      </c>
      <c r="M289" s="17">
        <f>SUM(I289:J289)</f>
        <v>0</v>
      </c>
    </row>
    <row r="290" spans="1:13" s="3" customFormat="1" ht="15" x14ac:dyDescent="0.25">
      <c r="A290" s="307"/>
      <c r="B290" s="308"/>
      <c r="C290" s="309" t="s">
        <v>499</v>
      </c>
      <c r="D290" s="310"/>
      <c r="E290" s="311"/>
      <c r="F290" s="232">
        <f>SUMPRODUCT(D88:D288,F88:F288)</f>
        <v>0</v>
      </c>
      <c r="G290" s="232">
        <f>SUMPRODUCT(D88:D288,G88:G288)</f>
        <v>0</v>
      </c>
      <c r="H290" s="312">
        <f>SUM(F290:G290)</f>
        <v>0</v>
      </c>
      <c r="I290" s="232">
        <f>SUMPRODUCT(D88:D288,I88:I288)</f>
        <v>0</v>
      </c>
      <c r="J290" s="232">
        <f>SUMPRODUCT(D88:D288,J88:J288)</f>
        <v>0</v>
      </c>
      <c r="K290" s="233">
        <f>SUM(K88:K289)/2</f>
        <v>0</v>
      </c>
      <c r="L290" s="119">
        <f>SUM(H88:H289)/2</f>
        <v>0</v>
      </c>
      <c r="M290" s="17">
        <f>SUM(I290:J290)</f>
        <v>0</v>
      </c>
    </row>
    <row r="291" spans="1:13" s="2" customFormat="1" ht="15" x14ac:dyDescent="0.25">
      <c r="A291" s="121"/>
      <c r="B291" s="122"/>
      <c r="C291" s="135" t="s">
        <v>60</v>
      </c>
      <c r="D291" s="136"/>
      <c r="E291" s="125"/>
      <c r="F291" s="126">
        <f>SUMPRODUCT(F16:F288,D16:D288)</f>
        <v>0</v>
      </c>
      <c r="G291" s="126">
        <f>SUMPRODUCT(G16:G288,D16:D288)</f>
        <v>0</v>
      </c>
      <c r="H291" s="127">
        <f>SUM(F291:G291)</f>
        <v>0</v>
      </c>
      <c r="I291" s="126">
        <f>SUMPRODUCT(I16:I288,D16:D288)</f>
        <v>0</v>
      </c>
      <c r="J291" s="126">
        <f>SUMPRODUCT(J16:J288,D16:D288)</f>
        <v>0</v>
      </c>
      <c r="K291" s="127">
        <f>SUM(I291:J291)</f>
        <v>0</v>
      </c>
      <c r="L291" s="119">
        <f>SUM(H290,H85,H80)</f>
        <v>0</v>
      </c>
      <c r="M291" s="119">
        <f>SUM(M290,M85,M80)</f>
        <v>0</v>
      </c>
    </row>
  </sheetData>
  <sheetProtection algorithmName="SHA-512" hashValue="pqSmQMcInjjdQ1LJA5ioa49bQqDi1Tz4sBXuru44Uz6PXOepRbnnbGSWZcUxkCsvabvfVE50fhC1uorAdW1duQ==" saltValue="okhXtsNZsxdiuwWH82xUvg==" spinCount="100000" sheet="1" formatCells="0" selectLockedCells="1"/>
  <mergeCells count="20">
    <mergeCell ref="D13:K13"/>
    <mergeCell ref="A11:A12"/>
    <mergeCell ref="C11:C12"/>
    <mergeCell ref="F11:G11"/>
    <mergeCell ref="I11:J11"/>
    <mergeCell ref="D11:D12"/>
    <mergeCell ref="E11:E12"/>
    <mergeCell ref="A1:K1"/>
    <mergeCell ref="C9:G9"/>
    <mergeCell ref="I9:K9"/>
    <mergeCell ref="I10:K10"/>
    <mergeCell ref="E10:G10"/>
    <mergeCell ref="A2:K2"/>
    <mergeCell ref="A3:I3"/>
    <mergeCell ref="A4:I4"/>
    <mergeCell ref="A5:K5"/>
    <mergeCell ref="A6:K6"/>
    <mergeCell ref="A8:K8"/>
    <mergeCell ref="A9:B9"/>
    <mergeCell ref="A10:B10"/>
  </mergeCells>
  <phoneticPr fontId="2" type="noConversion"/>
  <hyperlinks>
    <hyperlink ref="C168" display="Vergalhão roca total 1/4&quot;"/>
  </hyperlinks>
  <printOptions horizontalCentered="1"/>
  <pageMargins left="0.39370078740157483" right="0.39370078740157483" top="0.82677165354330717" bottom="0.43307086614173229" header="0.23622047244094491" footer="0.15748031496062992"/>
  <pageSetup paperSize="9" scale="82" fitToHeight="0" orientation="landscape" horizontalDpi="1200" verticalDpi="1200" r:id="rId1"/>
  <headerFooter alignWithMargins="0">
    <oddHeader>&amp;L&amp;"Lucida Grande,Regular"&amp;12&amp;K000000&amp;G
&amp;10BANCO DO ESTADO DO RIO GRANDE DO SUL S. A.
UNIDADE DE ENGENHARIA&amp;R&amp;"Lucida Grande,Regular"&amp;8&amp;K000000FOLHA &amp;P/&amp;N</oddHeader>
    <oddFooter>&amp;L&amp;"-,Regular"&amp;8ÁREA:                              EXEC.:                        CONF.:                            AUTORIZ.:                   &amp;R&amp;"-,Regular"&amp;8FORNECEDOR:                                                                 DATA: __/__/__ &amp;6&amp;F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 BARROS CASSAL</vt:lpstr>
      <vt:lpstr>'AG BARROS CASSAL'!Area_de_impressao</vt:lpstr>
      <vt:lpstr>'AG BARROS CASSAL'!Titulos_de_impressao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jose_Henrique_ferreira@banrisul.com.br</dc:creator>
  <cp:lastModifiedBy>Marcia Corona Da Silva</cp:lastModifiedBy>
  <cp:lastPrinted>2020-01-22T20:17:21Z</cp:lastPrinted>
  <dcterms:created xsi:type="dcterms:W3CDTF">2000-05-25T11:19:14Z</dcterms:created>
  <dcterms:modified xsi:type="dcterms:W3CDTF">2020-02-10T19:20:27Z</dcterms:modified>
</cp:coreProperties>
</file>